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ata\Coal\Projects_Coal\Website_coal\"/>
    </mc:Choice>
  </mc:AlternateContent>
  <bookViews>
    <workbookView xWindow="0" yWindow="1807" windowWidth="24005" windowHeight="11982"/>
  </bookViews>
  <sheets>
    <sheet name="Qtrly Production" sheetId="1" r:id="rId1"/>
    <sheet name="Qtrly Employme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1" i="2"/>
  <c r="E22" i="1"/>
  <c r="E21" i="1"/>
  <c r="G22" i="1" l="1"/>
  <c r="G21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9" i="1"/>
  <c r="G22" i="2"/>
  <c r="G21" i="2"/>
  <c r="H22" i="1"/>
  <c r="H21" i="1"/>
  <c r="H22" i="2" l="1"/>
  <c r="H21" i="2"/>
  <c r="I22" i="1"/>
  <c r="I21" i="1"/>
  <c r="I21" i="2" l="1"/>
  <c r="I22" i="2"/>
  <c r="J22" i="1"/>
  <c r="J21" i="1"/>
  <c r="J22" i="2" l="1"/>
  <c r="J21" i="2"/>
  <c r="K22" i="1"/>
  <c r="K21" i="1"/>
  <c r="N21" i="1" l="1"/>
  <c r="N22" i="1"/>
  <c r="L22" i="2" l="1"/>
  <c r="L21" i="2"/>
  <c r="M3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22" i="1" l="1"/>
  <c r="M21" i="1"/>
  <c r="M22" i="2"/>
  <c r="M21" i="2"/>
  <c r="O22" i="1"/>
  <c r="O21" i="1"/>
  <c r="P22" i="1" l="1"/>
  <c r="P21" i="1"/>
  <c r="N22" i="2"/>
  <c r="N21" i="2"/>
  <c r="Q22" i="1" l="1"/>
  <c r="Q21" i="1"/>
  <c r="O22" i="2"/>
  <c r="O21" i="2"/>
  <c r="Q22" i="2" l="1"/>
  <c r="Q21" i="2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3" i="1"/>
  <c r="T22" i="1"/>
  <c r="T21" i="1"/>
  <c r="S21" i="1" l="1"/>
  <c r="S22" i="1"/>
  <c r="U22" i="1"/>
  <c r="U21" i="1"/>
  <c r="R22" i="2"/>
  <c r="R21" i="2"/>
  <c r="S22" i="2" l="1"/>
  <c r="S21" i="2"/>
  <c r="V22" i="1"/>
  <c r="V21" i="1"/>
  <c r="W22" i="1" l="1"/>
  <c r="W21" i="1"/>
  <c r="T22" i="2"/>
  <c r="T21" i="2"/>
  <c r="Y19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V22" i="2"/>
  <c r="V21" i="2"/>
  <c r="Y3" i="1"/>
  <c r="Z22" i="1"/>
  <c r="Z21" i="1"/>
  <c r="Y22" i="1" l="1"/>
  <c r="Y21" i="1"/>
  <c r="AA22" i="1"/>
  <c r="AA21" i="1"/>
  <c r="W22" i="2"/>
  <c r="W21" i="2"/>
  <c r="X21" i="2" l="1"/>
  <c r="X22" i="2" l="1"/>
  <c r="AB22" i="1"/>
  <c r="AB21" i="1"/>
  <c r="AC21" i="1" l="1"/>
  <c r="Y22" i="2" l="1"/>
  <c r="Y21" i="2"/>
  <c r="AC22" i="1"/>
  <c r="AA18" i="2" l="1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3" i="1"/>
  <c r="AF22" i="1"/>
  <c r="AF21" i="1"/>
  <c r="AA22" i="2" l="1"/>
  <c r="AA21" i="2"/>
  <c r="AE22" i="1"/>
  <c r="AE21" i="1"/>
  <c r="AB22" i="2"/>
  <c r="AB21" i="2"/>
  <c r="AG22" i="1"/>
  <c r="AG21" i="1"/>
  <c r="AC22" i="2" l="1"/>
  <c r="AC21" i="2"/>
  <c r="AH22" i="1"/>
  <c r="AH21" i="1"/>
  <c r="AD22" i="2" l="1"/>
  <c r="AD21" i="2"/>
  <c r="AF22" i="2"/>
  <c r="AF21" i="2"/>
  <c r="AI22" i="1"/>
  <c r="AK22" i="1"/>
  <c r="AL22" i="1"/>
  <c r="AI21" i="1"/>
  <c r="AK21" i="1"/>
  <c r="AL21" i="1"/>
  <c r="AM22" i="1"/>
  <c r="AM21" i="1"/>
</calcChain>
</file>

<file path=xl/sharedStrings.xml><?xml version="1.0" encoding="utf-8"?>
<sst xmlns="http://schemas.openxmlformats.org/spreadsheetml/2006/main" count="222" uniqueCount="138">
  <si>
    <t>Total</t>
  </si>
  <si>
    <t>Operator</t>
  </si>
  <si>
    <t>Mine</t>
  </si>
  <si>
    <t>MSHA ID</t>
  </si>
  <si>
    <t>Antelope Mine</t>
  </si>
  <si>
    <t>Belle Ayr Mine</t>
  </si>
  <si>
    <t>Black Thunder Mine</t>
  </si>
  <si>
    <t>Buckskin Mine</t>
  </si>
  <si>
    <t>Caballo Mine</t>
  </si>
  <si>
    <t>Coal Creek Mine</t>
  </si>
  <si>
    <t>Cordero Rojo Mine</t>
  </si>
  <si>
    <t>Dry Fork Mine</t>
  </si>
  <si>
    <t>Eagle Butte Mine</t>
  </si>
  <si>
    <t>North Antelope Rochelle Complex</t>
  </si>
  <si>
    <t>Rawhide Mine</t>
  </si>
  <si>
    <t>Wyodak Mine</t>
  </si>
  <si>
    <t>Black Butte/Leucite Hills Mines</t>
  </si>
  <si>
    <t>Black Butte/Leucite Hills Mines</t>
  </si>
  <si>
    <t>Jim Bridger Mine (surface)</t>
  </si>
  <si>
    <t>Jim Bridger Mine (underground)</t>
  </si>
  <si>
    <t>Kemmerer Mine</t>
  </si>
  <si>
    <t>Haystack Mine (Idle)</t>
  </si>
  <si>
    <t>Totals:</t>
  </si>
  <si>
    <t>Statewide</t>
  </si>
  <si>
    <t>PRB Mines Only:</t>
  </si>
  <si>
    <t>PRB only</t>
  </si>
  <si>
    <t>Provided by the Wyoming State Geological Survey.</t>
  </si>
  <si>
    <t>2017 Coal Production</t>
  </si>
  <si>
    <t>2017 Total Production</t>
  </si>
  <si>
    <t>2016 Coal Production</t>
  </si>
  <si>
    <t>2015 Total Production</t>
  </si>
  <si>
    <t>2016 Total Production</t>
  </si>
  <si>
    <t>2014 Total Production</t>
  </si>
  <si>
    <t>2015 Coal Production</t>
  </si>
  <si>
    <t>2014 Coal Production</t>
  </si>
  <si>
    <t>Wyoming quarterly coal mine production (MSHA data*)</t>
  </si>
  <si>
    <t>*All MSHA data preliminary. Values in short tons of coal.</t>
  </si>
  <si>
    <t>Kiewit - Buckskin Mining Co.</t>
  </si>
  <si>
    <t>Arch - Thunder Basin Coal Co.</t>
  </si>
  <si>
    <t>Peabody Powder River Mining LLC</t>
  </si>
  <si>
    <t>Peabody Caballo Mining LLC</t>
  </si>
  <si>
    <t xml:space="preserve">PacifiCorp/IDACORP - Bridger Coal Co. </t>
  </si>
  <si>
    <t>WY Total:</t>
  </si>
  <si>
    <t>PRB Total:</t>
  </si>
  <si>
    <t>Arch - Thunder Basin Coal Co. LLC</t>
  </si>
  <si>
    <t>Western Fuels - Wyoming Inc</t>
  </si>
  <si>
    <t>Black Hills Energy</t>
  </si>
  <si>
    <t>Black Butte and Leucite Hills Mines</t>
  </si>
  <si>
    <t>Westmoreland - Haystack Coal Co.</t>
  </si>
  <si>
    <t>2018 Coal Production</t>
  </si>
  <si>
    <t>Employees (Q3 2018)</t>
  </si>
  <si>
    <t>Employees (Q2 2018)</t>
  </si>
  <si>
    <t>Employees (Q1 2018)</t>
  </si>
  <si>
    <t>Employees (Q4 2017)</t>
  </si>
  <si>
    <t>Employees (Q3 2017)</t>
  </si>
  <si>
    <t>Employees (Q2 2017)</t>
  </si>
  <si>
    <t>Employees (Q1 2017)</t>
  </si>
  <si>
    <t>Employees (Q4 2016)</t>
  </si>
  <si>
    <t>Employees (Q3 2016)</t>
  </si>
  <si>
    <t>Employees (Q1 2016)</t>
  </si>
  <si>
    <t>Employees (Q2 2016)</t>
  </si>
  <si>
    <t>North Antelope Rochelle Mine</t>
  </si>
  <si>
    <t>Employees (Q4 2018)</t>
  </si>
  <si>
    <t xml:space="preserve">Total </t>
  </si>
  <si>
    <t>2018 Total Production</t>
  </si>
  <si>
    <t>Employees (Q1 2019)</t>
  </si>
  <si>
    <t>Employees (Q2 2019)</t>
  </si>
  <si>
    <t>Employees (Q3 2019)</t>
  </si>
  <si>
    <t>2019 Coal Production</t>
  </si>
  <si>
    <t xml:space="preserve">*All MSHA data preliminary. </t>
  </si>
  <si>
    <t>Kemmerer Operations LLC</t>
  </si>
  <si>
    <t>Includes number of employees at mine, mill operation/preparation plant, and offices at mine site</t>
  </si>
  <si>
    <t>2019 Total Production</t>
  </si>
  <si>
    <t>Employees (Q4 2019)</t>
  </si>
  <si>
    <t>Navajo Transitional Energy Company</t>
  </si>
  <si>
    <t>Eagle Specialty Materials</t>
  </si>
  <si>
    <t>Employees (Q1 2020)</t>
  </si>
  <si>
    <t>2020 Production</t>
  </si>
  <si>
    <t>Employees (Q2 2020)</t>
  </si>
  <si>
    <t>Employees (Q3 2020)</t>
  </si>
  <si>
    <t>2020 Total Production</t>
  </si>
  <si>
    <t>Employees (Q4 2020)</t>
  </si>
  <si>
    <t>Employees (Q1 2021)</t>
  </si>
  <si>
    <t>2021 Qtr. 1</t>
  </si>
  <si>
    <t>2020 Qtr. 4</t>
  </si>
  <si>
    <t>2020 Qtr. 3</t>
  </si>
  <si>
    <t>2020 Qtr. 2</t>
  </si>
  <si>
    <t>2020 Qtr. 1</t>
  </si>
  <si>
    <t>2019 Qtr. 4</t>
  </si>
  <si>
    <t>2019 Qtr. 3</t>
  </si>
  <si>
    <t>2019 Qtr. 2</t>
  </si>
  <si>
    <t>2019 Qtr. 1</t>
  </si>
  <si>
    <t>2018 Qtr. 4</t>
  </si>
  <si>
    <t>2018 Qtr. 3</t>
  </si>
  <si>
    <t>2018 Qtr. 2</t>
  </si>
  <si>
    <t>2018 Qtr. 1</t>
  </si>
  <si>
    <t>2017 Qtr. 4</t>
  </si>
  <si>
    <t>2017 Qtr.3</t>
  </si>
  <si>
    <t>2017 Qtr. 2</t>
  </si>
  <si>
    <t>2017 Qtr. 1</t>
  </si>
  <si>
    <t>2016 Qtr. 4</t>
  </si>
  <si>
    <t>2016 Qtr. 3</t>
  </si>
  <si>
    <t>2016 Qtr. 2</t>
  </si>
  <si>
    <t>2016 Qtr. 1</t>
  </si>
  <si>
    <t>2015 Qtr. 4</t>
  </si>
  <si>
    <t>2015 Qtr. 3</t>
  </si>
  <si>
    <t>2015 Qtr. 2</t>
  </si>
  <si>
    <t>2015 Qtr. 1</t>
  </si>
  <si>
    <t>2014 Qtr. 4</t>
  </si>
  <si>
    <t>2014 Qtr. 3</t>
  </si>
  <si>
    <t>2014 Qtr. 2</t>
  </si>
  <si>
    <t>2014 Qtr. 1</t>
  </si>
  <si>
    <t xml:space="preserve">Black Butte Coal Co. </t>
  </si>
  <si>
    <t>Employees (Q2 2021)</t>
  </si>
  <si>
    <t>2021 Production</t>
  </si>
  <si>
    <t>2021 Qtr. 2</t>
  </si>
  <si>
    <t>2021 Qtr. 3</t>
  </si>
  <si>
    <t>Employees (Q3 2021)</t>
  </si>
  <si>
    <t>2021 Total Production</t>
  </si>
  <si>
    <t>Employees (Q4 2021)</t>
  </si>
  <si>
    <t>2021 Qtr. 4</t>
  </si>
  <si>
    <t>Source: Mine Safety Health Administration (MSHA)  at: https://www.msha.gov/data-reports/data-sources-calculators</t>
  </si>
  <si>
    <t>Bridger Underground Coal Mine (Closed 2021-Q4)</t>
  </si>
  <si>
    <t>Wyoming quarterly coal mine employment (MSHA data*)</t>
  </si>
  <si>
    <t>2022 Production</t>
  </si>
  <si>
    <t>2022 Qtr. 1</t>
  </si>
  <si>
    <t>Employees (Q1 2022)</t>
  </si>
  <si>
    <t>2022 Qtr. 2</t>
  </si>
  <si>
    <t>Employees (Q2 2022)</t>
  </si>
  <si>
    <t>2022 Qtr. 3</t>
  </si>
  <si>
    <t>Employees (Q3 2022)</t>
  </si>
  <si>
    <t>2022 Qtr. 4</t>
  </si>
  <si>
    <t>Employees (Q4 2022)</t>
  </si>
  <si>
    <t>2022 Total Production</t>
  </si>
  <si>
    <t>2023 Qtr. 1</t>
  </si>
  <si>
    <t>Employees (Q1 2023)</t>
  </si>
  <si>
    <t>Accessed May, 2023</t>
  </si>
  <si>
    <t>Source: Mine Safety Health Administration (MSHA) https://www.msha.gov/data-reports/data-sources-calculators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</si>
</sst>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1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4" fillId="0" borderId="0" xfId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/>
    <xf numFmtId="3" fontId="0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left"/>
    </xf>
    <xf numFmtId="3" fontId="0" fillId="0" borderId="0" xfId="0" applyNumberFormat="1" applyFont="1" applyFill="1" applyBorder="1"/>
    <xf numFmtId="164" fontId="0" fillId="0" borderId="0" xfId="2" applyNumberFormat="1" applyFont="1" applyFill="1" applyBorder="1"/>
    <xf numFmtId="0" fontId="0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3" fontId="4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zoomScaleNormal="100" workbookViewId="0">
      <selection activeCell="G28" sqref="G28"/>
    </sheetView>
  </sheetViews>
  <sheetFormatPr defaultColWidth="9.125" defaultRowHeight="14.3" x14ac:dyDescent="0.25"/>
  <cols>
    <col min="1" max="1" width="33.625" style="24" customWidth="1"/>
    <col min="2" max="2" width="36.875" style="24" customWidth="1"/>
    <col min="3" max="3" width="13" style="29" customWidth="1"/>
    <col min="4" max="4" width="1.25" style="24" customWidth="1"/>
    <col min="5" max="5" width="13.75" style="24" customWidth="1"/>
    <col min="6" max="6" width="1.25" style="29" customWidth="1"/>
    <col min="7" max="7" width="15.625" style="39" customWidth="1"/>
    <col min="8" max="11" width="13.75" style="24" customWidth="1"/>
    <col min="12" max="12" width="1.25" style="29" customWidth="1"/>
    <col min="13" max="13" width="15.625" style="39" customWidth="1"/>
    <col min="14" max="17" width="13.75" style="24" customWidth="1"/>
    <col min="18" max="18" width="1.25" style="29" customWidth="1"/>
    <col min="19" max="19" width="15.625" style="39" customWidth="1"/>
    <col min="20" max="23" width="13.75" style="24" customWidth="1"/>
    <col min="24" max="24" width="1.25" style="29" customWidth="1"/>
    <col min="25" max="25" width="15.625" style="39" customWidth="1"/>
    <col min="26" max="29" width="13.75" style="24" customWidth="1"/>
    <col min="30" max="30" width="1.25" style="29" customWidth="1"/>
    <col min="31" max="31" width="15.625" style="39" customWidth="1"/>
    <col min="32" max="35" width="13.75" style="24" customWidth="1"/>
    <col min="36" max="36" width="1.25" style="24" customWidth="1"/>
    <col min="37" max="37" width="15.625" style="39" customWidth="1"/>
    <col min="38" max="38" width="14.25" style="24" customWidth="1"/>
    <col min="39" max="39" width="13.875" style="24" customWidth="1"/>
    <col min="40" max="41" width="12.25" style="24" bestFit="1" customWidth="1"/>
    <col min="42" max="42" width="1.25" style="24" customWidth="1"/>
    <col min="43" max="43" width="16.75" style="24" customWidth="1"/>
    <col min="44" max="45" width="12.25" style="24" bestFit="1" customWidth="1"/>
    <col min="46" max="46" width="13.375" style="24" customWidth="1"/>
    <col min="47" max="47" width="12.625" style="24" customWidth="1"/>
    <col min="48" max="48" width="1.25" style="24" customWidth="1"/>
    <col min="49" max="49" width="15.375" style="24" customWidth="1"/>
    <col min="50" max="50" width="12.875" style="24" customWidth="1"/>
    <col min="51" max="51" width="12.25" style="24" bestFit="1" customWidth="1"/>
    <col min="52" max="53" width="13.375" style="24" customWidth="1"/>
    <col min="54" max="54" width="1.25" style="24" customWidth="1"/>
    <col min="55" max="55" width="15.25" style="24" customWidth="1"/>
    <col min="56" max="56" width="13.625" style="24" customWidth="1"/>
    <col min="57" max="58" width="14.25" style="24" customWidth="1"/>
    <col min="59" max="59" width="14.375" style="24" customWidth="1"/>
    <col min="60" max="60" width="32.25" style="25" customWidth="1"/>
    <col min="61" max="16384" width="9.125" style="24"/>
  </cols>
  <sheetData>
    <row r="1" spans="1:60" s="53" customFormat="1" ht="14.95" customHeight="1" x14ac:dyDescent="0.3">
      <c r="A1" s="52" t="s">
        <v>35</v>
      </c>
      <c r="C1" s="54"/>
      <c r="D1" s="55"/>
      <c r="E1" s="55"/>
      <c r="F1" s="54"/>
      <c r="G1" s="55"/>
      <c r="H1" s="59" t="s">
        <v>124</v>
      </c>
      <c r="I1" s="59"/>
      <c r="J1" s="59"/>
      <c r="K1" s="59"/>
      <c r="L1" s="54"/>
      <c r="M1" s="60" t="s">
        <v>114</v>
      </c>
      <c r="N1" s="60"/>
      <c r="O1" s="60"/>
      <c r="P1" s="60"/>
      <c r="Q1" s="60"/>
      <c r="R1" s="54"/>
      <c r="S1" s="60" t="s">
        <v>77</v>
      </c>
      <c r="T1" s="60"/>
      <c r="U1" s="60"/>
      <c r="V1" s="60"/>
      <c r="W1" s="60"/>
      <c r="X1" s="54"/>
      <c r="Y1" s="60" t="s">
        <v>68</v>
      </c>
      <c r="Z1" s="60"/>
      <c r="AA1" s="60"/>
      <c r="AB1" s="60"/>
      <c r="AC1" s="60"/>
      <c r="AD1" s="54"/>
      <c r="AE1" s="60" t="s">
        <v>49</v>
      </c>
      <c r="AF1" s="60"/>
      <c r="AG1" s="60"/>
      <c r="AH1" s="60"/>
      <c r="AI1" s="60"/>
      <c r="AJ1" s="55"/>
      <c r="AK1" s="60" t="s">
        <v>27</v>
      </c>
      <c r="AL1" s="60"/>
      <c r="AM1" s="60"/>
      <c r="AN1" s="60"/>
      <c r="AO1" s="60"/>
      <c r="AP1" s="54"/>
      <c r="AQ1" s="60" t="s">
        <v>29</v>
      </c>
      <c r="AR1" s="60"/>
      <c r="AS1" s="60"/>
      <c r="AT1" s="60"/>
      <c r="AU1" s="60"/>
      <c r="AV1" s="54"/>
      <c r="AW1" s="60" t="s">
        <v>33</v>
      </c>
      <c r="AX1" s="60"/>
      <c r="AY1" s="60"/>
      <c r="AZ1" s="60"/>
      <c r="BA1" s="60"/>
      <c r="BB1" s="54"/>
      <c r="BC1" s="60" t="s">
        <v>34</v>
      </c>
      <c r="BD1" s="60"/>
      <c r="BE1" s="60"/>
      <c r="BF1" s="60"/>
      <c r="BG1" s="60"/>
      <c r="BH1" s="56"/>
    </row>
    <row r="2" spans="1:60" s="33" customFormat="1" ht="33.299999999999997" thickBot="1" x14ac:dyDescent="0.35">
      <c r="A2" s="36" t="s">
        <v>2</v>
      </c>
      <c r="B2" s="36" t="s">
        <v>1</v>
      </c>
      <c r="C2" s="32" t="s">
        <v>3</v>
      </c>
      <c r="D2" s="31"/>
      <c r="E2" s="31" t="s">
        <v>134</v>
      </c>
      <c r="F2" s="32"/>
      <c r="G2" s="34" t="s">
        <v>133</v>
      </c>
      <c r="H2" s="31" t="s">
        <v>131</v>
      </c>
      <c r="I2" s="31" t="s">
        <v>129</v>
      </c>
      <c r="J2" s="31" t="s">
        <v>127</v>
      </c>
      <c r="K2" s="31" t="s">
        <v>125</v>
      </c>
      <c r="L2" s="32"/>
      <c r="M2" s="34" t="s">
        <v>118</v>
      </c>
      <c r="N2" s="31" t="s">
        <v>120</v>
      </c>
      <c r="O2" s="31" t="s">
        <v>116</v>
      </c>
      <c r="P2" s="31" t="s">
        <v>115</v>
      </c>
      <c r="Q2" s="31" t="s">
        <v>83</v>
      </c>
      <c r="R2" s="32"/>
      <c r="S2" s="34" t="s">
        <v>80</v>
      </c>
      <c r="T2" s="31" t="s">
        <v>84</v>
      </c>
      <c r="U2" s="31" t="s">
        <v>85</v>
      </c>
      <c r="V2" s="31" t="s">
        <v>86</v>
      </c>
      <c r="W2" s="31" t="s">
        <v>87</v>
      </c>
      <c r="X2" s="32"/>
      <c r="Y2" s="34" t="s">
        <v>72</v>
      </c>
      <c r="Z2" s="31" t="s">
        <v>88</v>
      </c>
      <c r="AA2" s="31" t="s">
        <v>89</v>
      </c>
      <c r="AB2" s="31" t="s">
        <v>90</v>
      </c>
      <c r="AC2" s="31" t="s">
        <v>91</v>
      </c>
      <c r="AD2" s="32"/>
      <c r="AE2" s="34" t="s">
        <v>64</v>
      </c>
      <c r="AF2" s="31" t="s">
        <v>92</v>
      </c>
      <c r="AG2" s="31" t="s">
        <v>93</v>
      </c>
      <c r="AH2" s="31" t="s">
        <v>94</v>
      </c>
      <c r="AI2" s="31" t="s">
        <v>95</v>
      </c>
      <c r="AJ2" s="31"/>
      <c r="AK2" s="34" t="s">
        <v>28</v>
      </c>
      <c r="AL2" s="31" t="s">
        <v>96</v>
      </c>
      <c r="AM2" s="31" t="s">
        <v>97</v>
      </c>
      <c r="AN2" s="31" t="s">
        <v>98</v>
      </c>
      <c r="AO2" s="31" t="s">
        <v>99</v>
      </c>
      <c r="AP2" s="31"/>
      <c r="AQ2" s="34" t="s">
        <v>31</v>
      </c>
      <c r="AR2" s="31" t="s">
        <v>100</v>
      </c>
      <c r="AS2" s="31" t="s">
        <v>101</v>
      </c>
      <c r="AT2" s="31" t="s">
        <v>102</v>
      </c>
      <c r="AU2" s="31" t="s">
        <v>103</v>
      </c>
      <c r="AV2" s="31"/>
      <c r="AW2" s="34" t="s">
        <v>30</v>
      </c>
      <c r="AX2" s="31" t="s">
        <v>104</v>
      </c>
      <c r="AY2" s="31" t="s">
        <v>105</v>
      </c>
      <c r="AZ2" s="31" t="s">
        <v>106</v>
      </c>
      <c r="BA2" s="31" t="s">
        <v>107</v>
      </c>
      <c r="BB2" s="31"/>
      <c r="BC2" s="34" t="s">
        <v>32</v>
      </c>
      <c r="BD2" s="31" t="s">
        <v>108</v>
      </c>
      <c r="BE2" s="31" t="s">
        <v>109</v>
      </c>
      <c r="BF2" s="31" t="s">
        <v>110</v>
      </c>
      <c r="BG2" s="31" t="s">
        <v>111</v>
      </c>
      <c r="BH2" s="35" t="s">
        <v>2</v>
      </c>
    </row>
    <row r="3" spans="1:60" s="6" customFormat="1" ht="14.95" thickTop="1" x14ac:dyDescent="0.25">
      <c r="A3" s="22" t="s">
        <v>4</v>
      </c>
      <c r="B3" s="22" t="s">
        <v>74</v>
      </c>
      <c r="C3" s="3">
        <v>4801337</v>
      </c>
      <c r="D3" s="9"/>
      <c r="E3" s="9">
        <v>4344185</v>
      </c>
      <c r="F3" s="44"/>
      <c r="G3" s="30">
        <f t="shared" ref="G3:G18" si="0">SUM(H3:K3)</f>
        <v>21656666</v>
      </c>
      <c r="H3" s="9">
        <v>5035077</v>
      </c>
      <c r="I3" s="9">
        <v>6536748</v>
      </c>
      <c r="J3" s="9">
        <v>5013514</v>
      </c>
      <c r="K3" s="9">
        <v>5071327</v>
      </c>
      <c r="L3" s="44"/>
      <c r="M3" s="30">
        <f>SUM(N3:Q3)</f>
        <v>21738381</v>
      </c>
      <c r="N3" s="9">
        <v>5105396</v>
      </c>
      <c r="O3" s="9">
        <v>5851256</v>
      </c>
      <c r="P3" s="9">
        <v>6030456</v>
      </c>
      <c r="Q3" s="9">
        <v>4751273</v>
      </c>
      <c r="R3" s="44"/>
      <c r="S3" s="30">
        <f>SUM(T3:W3)</f>
        <v>19809826</v>
      </c>
      <c r="T3" s="9">
        <v>4543930</v>
      </c>
      <c r="U3" s="9">
        <v>5453476</v>
      </c>
      <c r="V3" s="9">
        <v>4363564</v>
      </c>
      <c r="W3" s="9">
        <v>5448856</v>
      </c>
      <c r="X3" s="3"/>
      <c r="Y3" s="30">
        <f>SUM(Z3:AC3)</f>
        <v>23243371</v>
      </c>
      <c r="Z3" s="9">
        <v>6272590</v>
      </c>
      <c r="AA3" s="9">
        <v>6828411</v>
      </c>
      <c r="AB3" s="9">
        <v>5376012</v>
      </c>
      <c r="AC3" s="9">
        <v>4766358</v>
      </c>
      <c r="AD3" s="44"/>
      <c r="AE3" s="30">
        <f>SUM(AF3:AI3)</f>
        <v>23155741</v>
      </c>
      <c r="AF3" s="9">
        <v>5822453</v>
      </c>
      <c r="AG3" s="9">
        <v>5789522</v>
      </c>
      <c r="AH3" s="9">
        <v>4883892</v>
      </c>
      <c r="AI3" s="9">
        <v>6659874</v>
      </c>
      <c r="AJ3" s="9"/>
      <c r="AK3" s="30">
        <v>28503504</v>
      </c>
      <c r="AL3" s="9">
        <v>6588060</v>
      </c>
      <c r="AM3" s="10">
        <v>7828628</v>
      </c>
      <c r="AN3" s="10">
        <v>6663169</v>
      </c>
      <c r="AO3" s="10">
        <v>7423647</v>
      </c>
      <c r="AP3" s="10"/>
      <c r="AQ3" s="11">
        <v>29793257</v>
      </c>
      <c r="AR3" s="10">
        <v>8005189</v>
      </c>
      <c r="AS3" s="10">
        <v>8644502</v>
      </c>
      <c r="AT3" s="10">
        <v>6288875</v>
      </c>
      <c r="AU3" s="10">
        <v>6854691</v>
      </c>
      <c r="AV3" s="10"/>
      <c r="AW3" s="11">
        <v>35181059</v>
      </c>
      <c r="AX3" s="10">
        <v>9419161</v>
      </c>
      <c r="AY3" s="10">
        <v>9099762</v>
      </c>
      <c r="AZ3" s="10">
        <v>7644986</v>
      </c>
      <c r="BA3" s="10">
        <v>9017150</v>
      </c>
      <c r="BB3" s="10"/>
      <c r="BC3" s="11">
        <v>33646960</v>
      </c>
      <c r="BD3" s="10">
        <v>9034754</v>
      </c>
      <c r="BE3" s="10">
        <v>8224287</v>
      </c>
      <c r="BF3" s="10">
        <v>8100070</v>
      </c>
      <c r="BG3" s="10">
        <v>8287849</v>
      </c>
      <c r="BH3" s="5" t="s">
        <v>4</v>
      </c>
    </row>
    <row r="4" spans="1:60" s="6" customFormat="1" x14ac:dyDescent="0.25">
      <c r="A4" s="22" t="s">
        <v>5</v>
      </c>
      <c r="B4" s="22" t="s">
        <v>75</v>
      </c>
      <c r="C4" s="3">
        <v>4800732</v>
      </c>
      <c r="D4" s="9"/>
      <c r="E4" s="9">
        <v>3633303</v>
      </c>
      <c r="F4" s="44"/>
      <c r="G4" s="30">
        <f t="shared" si="0"/>
        <v>14257882</v>
      </c>
      <c r="H4" s="9">
        <v>3535434</v>
      </c>
      <c r="I4" s="9">
        <v>3910161</v>
      </c>
      <c r="J4" s="9">
        <v>3177359</v>
      </c>
      <c r="K4" s="9">
        <v>3634928</v>
      </c>
      <c r="L4" s="44"/>
      <c r="M4" s="30">
        <f t="shared" ref="M4:M19" si="1">SUM(N4:Q4)</f>
        <v>14450172</v>
      </c>
      <c r="N4" s="9">
        <v>3286444</v>
      </c>
      <c r="O4" s="9">
        <v>4328472</v>
      </c>
      <c r="P4" s="9">
        <v>3590966</v>
      </c>
      <c r="Q4" s="9">
        <v>3244290</v>
      </c>
      <c r="R4" s="44"/>
      <c r="S4" s="30">
        <f t="shared" ref="S4:S19" si="2">SUM(T4:W4)</f>
        <v>11174950</v>
      </c>
      <c r="T4" s="9">
        <v>3291016</v>
      </c>
      <c r="U4" s="9">
        <v>2623663</v>
      </c>
      <c r="V4" s="9">
        <v>2284584</v>
      </c>
      <c r="W4" s="9">
        <v>2975687</v>
      </c>
      <c r="X4" s="3"/>
      <c r="Y4" s="30">
        <f t="shared" ref="Y4:Y19" si="3">SUM(Z4:AC4)</f>
        <v>10221136</v>
      </c>
      <c r="Z4" s="9">
        <v>1880716</v>
      </c>
      <c r="AA4" s="9">
        <v>470091</v>
      </c>
      <c r="AB4" s="9">
        <v>3825553</v>
      </c>
      <c r="AC4" s="9">
        <v>4044776</v>
      </c>
      <c r="AD4" s="44"/>
      <c r="AE4" s="30">
        <f t="shared" ref="AE4:AE19" si="4">SUM(AF4:AI4)</f>
        <v>18467405</v>
      </c>
      <c r="AF4" s="9">
        <v>5132132</v>
      </c>
      <c r="AG4" s="9">
        <v>5370069</v>
      </c>
      <c r="AH4" s="9">
        <v>4126641</v>
      </c>
      <c r="AI4" s="9">
        <v>3838563</v>
      </c>
      <c r="AJ4" s="9"/>
      <c r="AK4" s="30">
        <v>15826344</v>
      </c>
      <c r="AL4" s="9">
        <v>4158531</v>
      </c>
      <c r="AM4" s="10">
        <v>4472318</v>
      </c>
      <c r="AN4" s="10">
        <v>2922157</v>
      </c>
      <c r="AO4" s="10">
        <v>4273338</v>
      </c>
      <c r="AP4" s="10"/>
      <c r="AQ4" s="11">
        <v>14883227</v>
      </c>
      <c r="AR4" s="10">
        <v>4106635</v>
      </c>
      <c r="AS4" s="10">
        <v>4505553</v>
      </c>
      <c r="AT4" s="10">
        <v>2690573</v>
      </c>
      <c r="AU4" s="10">
        <v>3580466</v>
      </c>
      <c r="AV4" s="10"/>
      <c r="AW4" s="11">
        <v>18318629</v>
      </c>
      <c r="AX4" s="10">
        <v>3775390</v>
      </c>
      <c r="AY4" s="10">
        <v>5824516</v>
      </c>
      <c r="AZ4" s="10">
        <v>3652641</v>
      </c>
      <c r="BA4" s="10">
        <v>5066082</v>
      </c>
      <c r="BB4" s="10"/>
      <c r="BC4" s="11">
        <v>15796556</v>
      </c>
      <c r="BD4" s="10">
        <v>4625701</v>
      </c>
      <c r="BE4" s="10">
        <v>4149272</v>
      </c>
      <c r="BF4" s="10">
        <v>3173623</v>
      </c>
      <c r="BG4" s="10">
        <v>3847960</v>
      </c>
      <c r="BH4" s="5" t="s">
        <v>5</v>
      </c>
    </row>
    <row r="5" spans="1:60" s="6" customFormat="1" x14ac:dyDescent="0.25">
      <c r="A5" s="22" t="s">
        <v>6</v>
      </c>
      <c r="B5" s="22" t="s">
        <v>44</v>
      </c>
      <c r="C5" s="3">
        <v>4800977</v>
      </c>
      <c r="D5" s="9"/>
      <c r="E5" s="9">
        <v>15610289</v>
      </c>
      <c r="F5" s="44"/>
      <c r="G5" s="30">
        <f t="shared" si="0"/>
        <v>62184557</v>
      </c>
      <c r="H5" s="9">
        <v>13845143</v>
      </c>
      <c r="I5" s="9">
        <v>16198237</v>
      </c>
      <c r="J5" s="9">
        <v>15953274</v>
      </c>
      <c r="K5" s="9">
        <v>16187903</v>
      </c>
      <c r="L5" s="44"/>
      <c r="M5" s="30">
        <f t="shared" si="1"/>
        <v>59359967</v>
      </c>
      <c r="N5" s="9">
        <v>16209933</v>
      </c>
      <c r="O5" s="9">
        <v>17731412</v>
      </c>
      <c r="P5" s="9">
        <v>14013687</v>
      </c>
      <c r="Q5" s="9">
        <v>11404935</v>
      </c>
      <c r="R5" s="44"/>
      <c r="S5" s="30">
        <f t="shared" si="2"/>
        <v>50188766</v>
      </c>
      <c r="T5" s="9">
        <v>12689249</v>
      </c>
      <c r="U5" s="9">
        <v>13678520</v>
      </c>
      <c r="V5" s="9">
        <v>10142346</v>
      </c>
      <c r="W5" s="9">
        <v>13678651</v>
      </c>
      <c r="X5" s="3"/>
      <c r="Y5" s="30">
        <f t="shared" si="3"/>
        <v>71976643</v>
      </c>
      <c r="Z5" s="9">
        <v>17555566</v>
      </c>
      <c r="AA5" s="9">
        <v>21261133</v>
      </c>
      <c r="AB5" s="9">
        <v>16716755</v>
      </c>
      <c r="AC5" s="9">
        <v>16443189</v>
      </c>
      <c r="AD5" s="44"/>
      <c r="AE5" s="30">
        <f t="shared" si="4"/>
        <v>71134606</v>
      </c>
      <c r="AF5" s="9">
        <v>17567153</v>
      </c>
      <c r="AG5" s="9">
        <v>19365930</v>
      </c>
      <c r="AH5" s="9">
        <v>16456187</v>
      </c>
      <c r="AI5" s="9">
        <v>17745336</v>
      </c>
      <c r="AJ5" s="9"/>
      <c r="AK5" s="30">
        <v>70513365</v>
      </c>
      <c r="AL5" s="9">
        <v>17379212</v>
      </c>
      <c r="AM5" s="10">
        <v>19264319</v>
      </c>
      <c r="AN5" s="10">
        <v>15653531</v>
      </c>
      <c r="AO5" s="10">
        <v>18216303</v>
      </c>
      <c r="AP5" s="10"/>
      <c r="AQ5" s="11">
        <v>67889779</v>
      </c>
      <c r="AR5" s="10">
        <v>18923779</v>
      </c>
      <c r="AS5" s="10">
        <v>20037545</v>
      </c>
      <c r="AT5" s="10">
        <v>13733423</v>
      </c>
      <c r="AU5" s="10">
        <v>15195032</v>
      </c>
      <c r="AV5" s="10"/>
      <c r="AW5" s="11">
        <v>99450689</v>
      </c>
      <c r="AX5" s="10">
        <v>22502481</v>
      </c>
      <c r="AY5" s="10">
        <v>27195483</v>
      </c>
      <c r="AZ5" s="10">
        <v>23480248</v>
      </c>
      <c r="BA5" s="10">
        <v>26272477</v>
      </c>
      <c r="BB5" s="10"/>
      <c r="BC5" s="11">
        <v>101016860</v>
      </c>
      <c r="BD5" s="10">
        <v>26506223</v>
      </c>
      <c r="BE5" s="10">
        <v>26475258</v>
      </c>
      <c r="BF5" s="10">
        <v>24902914</v>
      </c>
      <c r="BG5" s="10">
        <v>23132465</v>
      </c>
      <c r="BH5" s="5" t="s">
        <v>6</v>
      </c>
    </row>
    <row r="6" spans="1:60" s="6" customFormat="1" x14ac:dyDescent="0.25">
      <c r="A6" s="22" t="s">
        <v>7</v>
      </c>
      <c r="B6" s="22" t="s">
        <v>37</v>
      </c>
      <c r="C6" s="3">
        <v>4801200</v>
      </c>
      <c r="D6" s="9"/>
      <c r="E6" s="9">
        <v>3423260</v>
      </c>
      <c r="F6" s="44"/>
      <c r="G6" s="30">
        <f t="shared" si="0"/>
        <v>18233969</v>
      </c>
      <c r="H6" s="9">
        <v>4583621</v>
      </c>
      <c r="I6" s="9">
        <v>4619897</v>
      </c>
      <c r="J6" s="9">
        <v>4597946</v>
      </c>
      <c r="K6" s="9">
        <v>4432505</v>
      </c>
      <c r="L6" s="44"/>
      <c r="M6" s="30">
        <f t="shared" si="1"/>
        <v>10639487</v>
      </c>
      <c r="N6" s="9">
        <v>3309268</v>
      </c>
      <c r="O6" s="9">
        <v>2769000</v>
      </c>
      <c r="P6" s="9">
        <v>2426016</v>
      </c>
      <c r="Q6" s="9">
        <v>2135203</v>
      </c>
      <c r="R6" s="44"/>
      <c r="S6" s="30">
        <f t="shared" si="2"/>
        <v>9699282</v>
      </c>
      <c r="T6" s="9">
        <v>2780804</v>
      </c>
      <c r="U6" s="9">
        <v>1808181</v>
      </c>
      <c r="V6" s="9">
        <v>2290457</v>
      </c>
      <c r="W6" s="9">
        <v>2819840</v>
      </c>
      <c r="X6" s="3"/>
      <c r="Y6" s="30">
        <f t="shared" si="3"/>
        <v>17633296</v>
      </c>
      <c r="Z6" s="9">
        <v>4329056</v>
      </c>
      <c r="AA6" s="9">
        <v>4882122</v>
      </c>
      <c r="AB6" s="9">
        <v>4369187</v>
      </c>
      <c r="AC6" s="9">
        <v>4052931</v>
      </c>
      <c r="AD6" s="44"/>
      <c r="AE6" s="30">
        <f t="shared" si="4"/>
        <v>13508689</v>
      </c>
      <c r="AF6" s="9">
        <v>4197342</v>
      </c>
      <c r="AG6" s="9">
        <v>3809405</v>
      </c>
      <c r="AH6" s="9">
        <v>2888238</v>
      </c>
      <c r="AI6" s="9">
        <v>2613704</v>
      </c>
      <c r="AJ6" s="9"/>
      <c r="AK6" s="30">
        <v>14517853</v>
      </c>
      <c r="AL6" s="9">
        <v>3418989</v>
      </c>
      <c r="AM6" s="10">
        <v>4744609</v>
      </c>
      <c r="AN6" s="10">
        <v>3646813</v>
      </c>
      <c r="AO6" s="10">
        <v>2707442</v>
      </c>
      <c r="AP6" s="10"/>
      <c r="AQ6" s="11">
        <v>7130578</v>
      </c>
      <c r="AR6" s="10">
        <v>2674232</v>
      </c>
      <c r="AS6" s="10">
        <v>1676252</v>
      </c>
      <c r="AT6" s="10">
        <v>923294</v>
      </c>
      <c r="AU6" s="10">
        <v>1856800</v>
      </c>
      <c r="AV6" s="10"/>
      <c r="AW6" s="11">
        <v>13666830</v>
      </c>
      <c r="AX6" s="10">
        <v>3163085</v>
      </c>
      <c r="AY6" s="10">
        <v>3012648</v>
      </c>
      <c r="AZ6" s="10">
        <v>3186515</v>
      </c>
      <c r="BA6" s="10">
        <v>4304582</v>
      </c>
      <c r="BB6" s="10"/>
      <c r="BC6" s="11">
        <v>15334726</v>
      </c>
      <c r="BD6" s="10">
        <v>3996127</v>
      </c>
      <c r="BE6" s="10">
        <v>3785294</v>
      </c>
      <c r="BF6" s="10">
        <v>3718046</v>
      </c>
      <c r="BG6" s="10">
        <v>3835259</v>
      </c>
      <c r="BH6" s="5" t="s">
        <v>7</v>
      </c>
    </row>
    <row r="7" spans="1:60" s="6" customFormat="1" x14ac:dyDescent="0.25">
      <c r="A7" s="22" t="s">
        <v>8</v>
      </c>
      <c r="B7" s="22" t="s">
        <v>40</v>
      </c>
      <c r="C7" s="3">
        <v>4801034</v>
      </c>
      <c r="D7" s="9"/>
      <c r="E7" s="9">
        <v>3400481</v>
      </c>
      <c r="F7" s="44"/>
      <c r="G7" s="30">
        <f t="shared" si="0"/>
        <v>12054977</v>
      </c>
      <c r="H7" s="9">
        <v>2850656</v>
      </c>
      <c r="I7" s="9">
        <v>3411647</v>
      </c>
      <c r="J7" s="9">
        <v>2384146</v>
      </c>
      <c r="K7" s="9">
        <v>3408528</v>
      </c>
      <c r="L7" s="44"/>
      <c r="M7" s="30">
        <f t="shared" si="1"/>
        <v>13860353</v>
      </c>
      <c r="N7" s="9">
        <v>3593746</v>
      </c>
      <c r="O7" s="9">
        <v>3466536</v>
      </c>
      <c r="P7" s="9">
        <v>3570840</v>
      </c>
      <c r="Q7" s="9">
        <v>3229231</v>
      </c>
      <c r="R7" s="44"/>
      <c r="S7" s="30">
        <f t="shared" si="2"/>
        <v>11626318</v>
      </c>
      <c r="T7" s="9">
        <v>3361950</v>
      </c>
      <c r="U7" s="9">
        <v>2754651</v>
      </c>
      <c r="V7" s="9">
        <v>2175110</v>
      </c>
      <c r="W7" s="9">
        <v>3334607</v>
      </c>
      <c r="X7" s="3"/>
      <c r="Y7" s="30">
        <f t="shared" si="3"/>
        <v>12595735</v>
      </c>
      <c r="Z7" s="9">
        <v>3301645</v>
      </c>
      <c r="AA7" s="9">
        <v>3526799</v>
      </c>
      <c r="AB7" s="9">
        <v>3099105</v>
      </c>
      <c r="AC7" s="9">
        <v>2668186</v>
      </c>
      <c r="AD7" s="44"/>
      <c r="AE7" s="30">
        <f t="shared" si="4"/>
        <v>11333467</v>
      </c>
      <c r="AF7" s="9">
        <v>2800293</v>
      </c>
      <c r="AG7" s="9">
        <v>3064057</v>
      </c>
      <c r="AH7" s="9">
        <v>2637483</v>
      </c>
      <c r="AI7" s="9">
        <v>2831634</v>
      </c>
      <c r="AJ7" s="9"/>
      <c r="AK7" s="30">
        <v>11125949</v>
      </c>
      <c r="AL7" s="9">
        <v>2859280</v>
      </c>
      <c r="AM7" s="10">
        <v>2852649</v>
      </c>
      <c r="AN7" s="10">
        <v>2674574</v>
      </c>
      <c r="AO7" s="10">
        <v>2739446</v>
      </c>
      <c r="AP7" s="10"/>
      <c r="AQ7" s="11">
        <v>11221557</v>
      </c>
      <c r="AR7" s="10">
        <v>3275828</v>
      </c>
      <c r="AS7" s="10">
        <v>3725110</v>
      </c>
      <c r="AT7" s="10">
        <v>1731540</v>
      </c>
      <c r="AU7" s="10">
        <v>2489079</v>
      </c>
      <c r="AV7" s="10"/>
      <c r="AW7" s="11">
        <v>11402062</v>
      </c>
      <c r="AX7" s="10">
        <v>2794723</v>
      </c>
      <c r="AY7" s="10">
        <v>3103598</v>
      </c>
      <c r="AZ7" s="10">
        <v>2813743</v>
      </c>
      <c r="BA7" s="10">
        <v>2689998</v>
      </c>
      <c r="BB7" s="10"/>
      <c r="BC7" s="11">
        <v>7990986</v>
      </c>
      <c r="BD7" s="10">
        <v>2239334</v>
      </c>
      <c r="BE7" s="10">
        <v>2293060</v>
      </c>
      <c r="BF7" s="10">
        <v>1675350</v>
      </c>
      <c r="BG7" s="10">
        <v>1783242</v>
      </c>
      <c r="BH7" s="5" t="s">
        <v>8</v>
      </c>
    </row>
    <row r="8" spans="1:60" s="6" customFormat="1" x14ac:dyDescent="0.25">
      <c r="A8" s="22" t="s">
        <v>9</v>
      </c>
      <c r="B8" s="2" t="s">
        <v>38</v>
      </c>
      <c r="C8" s="3">
        <v>4801215</v>
      </c>
      <c r="D8" s="9"/>
      <c r="E8" s="9">
        <v>634166</v>
      </c>
      <c r="F8" s="44"/>
      <c r="G8" s="30">
        <f t="shared" si="0"/>
        <v>3774367</v>
      </c>
      <c r="H8" s="9">
        <v>1303602</v>
      </c>
      <c r="I8" s="9">
        <v>1006589</v>
      </c>
      <c r="J8" s="9">
        <v>723048</v>
      </c>
      <c r="K8" s="9">
        <v>741128</v>
      </c>
      <c r="L8" s="44"/>
      <c r="M8" s="30">
        <f t="shared" si="1"/>
        <v>1994359</v>
      </c>
      <c r="N8" s="9">
        <v>605044</v>
      </c>
      <c r="O8" s="9">
        <v>461975</v>
      </c>
      <c r="P8" s="9">
        <v>425683</v>
      </c>
      <c r="Q8" s="9">
        <v>501657</v>
      </c>
      <c r="R8" s="44"/>
      <c r="S8" s="30">
        <f t="shared" si="2"/>
        <v>2141507</v>
      </c>
      <c r="T8" s="9">
        <v>595797</v>
      </c>
      <c r="U8" s="9">
        <v>600655</v>
      </c>
      <c r="V8" s="9">
        <v>454327</v>
      </c>
      <c r="W8" s="9">
        <v>490728</v>
      </c>
      <c r="X8" s="3"/>
      <c r="Y8" s="30">
        <f t="shared" si="3"/>
        <v>2549671</v>
      </c>
      <c r="Z8" s="9">
        <v>528277</v>
      </c>
      <c r="AA8" s="9">
        <v>894989</v>
      </c>
      <c r="AB8" s="9">
        <v>430782</v>
      </c>
      <c r="AC8" s="9">
        <v>695623</v>
      </c>
      <c r="AD8" s="44"/>
      <c r="AE8" s="30">
        <f t="shared" si="4"/>
        <v>7987838</v>
      </c>
      <c r="AF8" s="9">
        <v>1883006</v>
      </c>
      <c r="AG8" s="9">
        <v>2048073</v>
      </c>
      <c r="AH8" s="9">
        <v>2196353</v>
      </c>
      <c r="AI8" s="9">
        <v>1860406</v>
      </c>
      <c r="AJ8" s="9"/>
      <c r="AK8" s="30">
        <v>8963048</v>
      </c>
      <c r="AL8" s="9">
        <v>1762114</v>
      </c>
      <c r="AM8" s="10">
        <v>2104329</v>
      </c>
      <c r="AN8" s="10">
        <v>2214774</v>
      </c>
      <c r="AO8" s="10">
        <v>2881831</v>
      </c>
      <c r="AP8" s="10"/>
      <c r="AQ8" s="11">
        <v>8179632</v>
      </c>
      <c r="AR8" s="10">
        <v>2705606</v>
      </c>
      <c r="AS8" s="10">
        <v>2501615</v>
      </c>
      <c r="AT8" s="10">
        <v>1664135</v>
      </c>
      <c r="AU8" s="10">
        <v>1308276</v>
      </c>
      <c r="AV8" s="10"/>
      <c r="AW8" s="11">
        <v>7840491</v>
      </c>
      <c r="AX8" s="10">
        <v>2200692</v>
      </c>
      <c r="AY8" s="10">
        <v>2098168</v>
      </c>
      <c r="AZ8" s="10">
        <v>1773531</v>
      </c>
      <c r="BA8" s="10">
        <v>1768100</v>
      </c>
      <c r="BB8" s="10"/>
      <c r="BC8" s="11">
        <v>9414483</v>
      </c>
      <c r="BD8" s="10">
        <v>2412109</v>
      </c>
      <c r="BE8" s="10">
        <v>2597799</v>
      </c>
      <c r="BF8" s="10">
        <v>2053340</v>
      </c>
      <c r="BG8" s="10">
        <v>2351235</v>
      </c>
      <c r="BH8" s="5" t="s">
        <v>9</v>
      </c>
    </row>
    <row r="9" spans="1:60" s="6" customFormat="1" x14ac:dyDescent="0.25">
      <c r="A9" s="22" t="s">
        <v>10</v>
      </c>
      <c r="B9" s="22" t="s">
        <v>74</v>
      </c>
      <c r="C9" s="3">
        <v>4800992</v>
      </c>
      <c r="D9" s="9"/>
      <c r="E9" s="9">
        <v>2743206</v>
      </c>
      <c r="F9" s="44"/>
      <c r="G9" s="30">
        <f t="shared" si="0"/>
        <v>12463913</v>
      </c>
      <c r="H9" s="9">
        <v>3343039</v>
      </c>
      <c r="I9" s="9">
        <v>2941316</v>
      </c>
      <c r="J9" s="9">
        <v>2970781</v>
      </c>
      <c r="K9" s="9">
        <v>3208777</v>
      </c>
      <c r="L9" s="44"/>
      <c r="M9" s="30">
        <f t="shared" si="1"/>
        <v>12867638</v>
      </c>
      <c r="N9" s="9">
        <v>2936871</v>
      </c>
      <c r="O9" s="9">
        <v>3336153</v>
      </c>
      <c r="P9" s="9">
        <v>3710364</v>
      </c>
      <c r="Q9" s="9">
        <v>2884250</v>
      </c>
      <c r="R9" s="44"/>
      <c r="S9" s="30">
        <f t="shared" si="2"/>
        <v>9773845</v>
      </c>
      <c r="T9" s="9">
        <v>2039085</v>
      </c>
      <c r="U9" s="9">
        <v>2332097</v>
      </c>
      <c r="V9" s="9">
        <v>2590608</v>
      </c>
      <c r="W9" s="9">
        <v>2812055</v>
      </c>
      <c r="X9" s="3"/>
      <c r="Y9" s="30">
        <f t="shared" si="3"/>
        <v>11906683</v>
      </c>
      <c r="Z9" s="9">
        <v>2936655</v>
      </c>
      <c r="AA9" s="9">
        <v>3259353</v>
      </c>
      <c r="AB9" s="9">
        <v>3137144</v>
      </c>
      <c r="AC9" s="9">
        <v>2573531</v>
      </c>
      <c r="AD9" s="44"/>
      <c r="AE9" s="30">
        <f t="shared" si="4"/>
        <v>12609413</v>
      </c>
      <c r="AF9" s="9">
        <v>3285589</v>
      </c>
      <c r="AG9" s="9">
        <v>3376070</v>
      </c>
      <c r="AH9" s="9">
        <v>3347595</v>
      </c>
      <c r="AI9" s="9">
        <v>2600159</v>
      </c>
      <c r="AJ9" s="9"/>
      <c r="AK9" s="30">
        <v>16393569</v>
      </c>
      <c r="AL9" s="9">
        <v>3954882</v>
      </c>
      <c r="AM9" s="10">
        <v>3770345</v>
      </c>
      <c r="AN9" s="10">
        <v>4226869</v>
      </c>
      <c r="AO9" s="10">
        <v>4441473</v>
      </c>
      <c r="AP9" s="10"/>
      <c r="AQ9" s="11">
        <v>18332046</v>
      </c>
      <c r="AR9" s="10">
        <v>5561863</v>
      </c>
      <c r="AS9" s="10">
        <v>5491959</v>
      </c>
      <c r="AT9" s="10">
        <v>3608307</v>
      </c>
      <c r="AU9" s="10">
        <v>3669917</v>
      </c>
      <c r="AV9" s="10"/>
      <c r="AW9" s="11">
        <v>22871976</v>
      </c>
      <c r="AX9" s="10">
        <v>5497146</v>
      </c>
      <c r="AY9" s="10">
        <v>6946636</v>
      </c>
      <c r="AZ9" s="10">
        <v>4514787</v>
      </c>
      <c r="BA9" s="10">
        <v>5913407</v>
      </c>
      <c r="BB9" s="10"/>
      <c r="BC9" s="11">
        <v>34809101</v>
      </c>
      <c r="BD9" s="10">
        <v>9276244</v>
      </c>
      <c r="BE9" s="10">
        <v>8534886</v>
      </c>
      <c r="BF9" s="10">
        <v>8551033</v>
      </c>
      <c r="BG9" s="10">
        <v>8446938</v>
      </c>
      <c r="BH9" s="5" t="s">
        <v>10</v>
      </c>
    </row>
    <row r="10" spans="1:60" s="6" customFormat="1" x14ac:dyDescent="0.25">
      <c r="A10" s="22" t="s">
        <v>11</v>
      </c>
      <c r="B10" s="22" t="s">
        <v>45</v>
      </c>
      <c r="C10" s="3">
        <v>4801429</v>
      </c>
      <c r="D10" s="9"/>
      <c r="E10" s="9">
        <v>1083620</v>
      </c>
      <c r="F10" s="44"/>
      <c r="G10" s="30">
        <f t="shared" si="0"/>
        <v>3572963</v>
      </c>
      <c r="H10" s="9">
        <v>982875</v>
      </c>
      <c r="I10" s="9">
        <v>858402</v>
      </c>
      <c r="J10" s="9">
        <v>845830</v>
      </c>
      <c r="K10" s="9">
        <v>885856</v>
      </c>
      <c r="L10" s="44"/>
      <c r="M10" s="30">
        <f t="shared" si="1"/>
        <v>3728004</v>
      </c>
      <c r="N10" s="9">
        <v>995417</v>
      </c>
      <c r="O10" s="9">
        <v>911850</v>
      </c>
      <c r="P10" s="9">
        <v>989823</v>
      </c>
      <c r="Q10" s="9">
        <v>830914</v>
      </c>
      <c r="R10" s="44"/>
      <c r="S10" s="30">
        <f t="shared" si="2"/>
        <v>3924629</v>
      </c>
      <c r="T10" s="9">
        <v>881743</v>
      </c>
      <c r="U10" s="9">
        <v>751728</v>
      </c>
      <c r="V10" s="9">
        <v>1133490</v>
      </c>
      <c r="W10" s="9">
        <v>1157668</v>
      </c>
      <c r="X10" s="3"/>
      <c r="Y10" s="30">
        <f t="shared" si="3"/>
        <v>6102072</v>
      </c>
      <c r="Z10" s="9">
        <v>1867371</v>
      </c>
      <c r="AA10" s="9">
        <v>1777766</v>
      </c>
      <c r="AB10" s="9">
        <v>1214835</v>
      </c>
      <c r="AC10" s="9">
        <v>1242100</v>
      </c>
      <c r="AD10" s="44"/>
      <c r="AE10" s="30">
        <f t="shared" si="4"/>
        <v>6304022</v>
      </c>
      <c r="AF10" s="9">
        <v>1841501</v>
      </c>
      <c r="AG10" s="9">
        <v>1573584</v>
      </c>
      <c r="AH10" s="9">
        <v>1338125</v>
      </c>
      <c r="AI10" s="9">
        <v>1550812</v>
      </c>
      <c r="AJ10" s="9"/>
      <c r="AK10" s="30">
        <v>6045618</v>
      </c>
      <c r="AL10" s="9">
        <v>1291821</v>
      </c>
      <c r="AM10" s="10">
        <v>1585273</v>
      </c>
      <c r="AN10" s="10">
        <v>1521220</v>
      </c>
      <c r="AO10" s="10">
        <v>1647304</v>
      </c>
      <c r="AP10" s="10"/>
      <c r="AQ10" s="11">
        <v>6141433</v>
      </c>
      <c r="AR10" s="10">
        <v>1654333</v>
      </c>
      <c r="AS10" s="10">
        <v>1677494</v>
      </c>
      <c r="AT10" s="10">
        <v>1355147</v>
      </c>
      <c r="AU10" s="10">
        <v>1454459</v>
      </c>
      <c r="AV10" s="10"/>
      <c r="AW10" s="11">
        <v>6369206</v>
      </c>
      <c r="AX10" s="10">
        <v>1373979</v>
      </c>
      <c r="AY10" s="10">
        <v>1627584</v>
      </c>
      <c r="AZ10" s="10">
        <v>1694025</v>
      </c>
      <c r="BA10" s="10">
        <v>1673618</v>
      </c>
      <c r="BB10" s="10"/>
      <c r="BC10" s="11">
        <v>5373973</v>
      </c>
      <c r="BD10" s="10">
        <v>1280689</v>
      </c>
      <c r="BE10" s="10">
        <v>1547555</v>
      </c>
      <c r="BF10" s="10">
        <v>1297350</v>
      </c>
      <c r="BG10" s="10">
        <v>1248379</v>
      </c>
      <c r="BH10" s="5" t="s">
        <v>11</v>
      </c>
    </row>
    <row r="11" spans="1:60" s="6" customFormat="1" x14ac:dyDescent="0.25">
      <c r="A11" s="22" t="s">
        <v>12</v>
      </c>
      <c r="B11" s="22" t="s">
        <v>75</v>
      </c>
      <c r="C11" s="3">
        <v>4801078</v>
      </c>
      <c r="D11" s="9"/>
      <c r="E11" s="9">
        <v>3722848</v>
      </c>
      <c r="F11" s="44"/>
      <c r="G11" s="30">
        <f t="shared" si="0"/>
        <v>15062345</v>
      </c>
      <c r="H11" s="9">
        <v>3830124</v>
      </c>
      <c r="I11" s="9">
        <v>3778609</v>
      </c>
      <c r="J11" s="9">
        <v>3333213</v>
      </c>
      <c r="K11" s="9">
        <v>4120399</v>
      </c>
      <c r="L11" s="44"/>
      <c r="M11" s="30">
        <f t="shared" si="1"/>
        <v>13549294</v>
      </c>
      <c r="N11" s="9">
        <v>3859871</v>
      </c>
      <c r="O11" s="9">
        <v>3986775</v>
      </c>
      <c r="P11" s="9">
        <v>3090266</v>
      </c>
      <c r="Q11" s="9">
        <v>2612382</v>
      </c>
      <c r="R11" s="44"/>
      <c r="S11" s="30">
        <f t="shared" si="2"/>
        <v>12303698</v>
      </c>
      <c r="T11" s="9">
        <v>3140312</v>
      </c>
      <c r="U11" s="9">
        <v>3280725</v>
      </c>
      <c r="V11" s="9">
        <v>3045814</v>
      </c>
      <c r="W11" s="9">
        <v>2836847</v>
      </c>
      <c r="X11" s="3"/>
      <c r="Y11" s="30">
        <f t="shared" si="3"/>
        <v>11637049</v>
      </c>
      <c r="Z11" s="9">
        <v>2307286</v>
      </c>
      <c r="AA11" s="9">
        <v>828744</v>
      </c>
      <c r="AB11" s="9">
        <v>4043874</v>
      </c>
      <c r="AC11" s="9">
        <v>4457145</v>
      </c>
      <c r="AD11" s="44"/>
      <c r="AE11" s="30">
        <f t="shared" si="4"/>
        <v>17055796</v>
      </c>
      <c r="AF11" s="9">
        <v>4695872</v>
      </c>
      <c r="AG11" s="9">
        <v>4658704</v>
      </c>
      <c r="AH11" s="9">
        <v>3681955</v>
      </c>
      <c r="AI11" s="9">
        <v>4019265</v>
      </c>
      <c r="AJ11" s="9"/>
      <c r="AK11" s="30">
        <v>17264483</v>
      </c>
      <c r="AL11" s="9">
        <v>4459499</v>
      </c>
      <c r="AM11" s="10">
        <v>4504534</v>
      </c>
      <c r="AN11" s="10">
        <v>3793080</v>
      </c>
      <c r="AO11" s="10">
        <v>4507370</v>
      </c>
      <c r="AP11" s="10"/>
      <c r="AQ11" s="11">
        <v>19003005</v>
      </c>
      <c r="AR11" s="10">
        <v>5110132</v>
      </c>
      <c r="AS11" s="10">
        <v>5647342</v>
      </c>
      <c r="AT11" s="10">
        <v>4344851</v>
      </c>
      <c r="AU11" s="10">
        <v>3900680</v>
      </c>
      <c r="AV11" s="10"/>
      <c r="AW11" s="11">
        <v>19649723</v>
      </c>
      <c r="AX11" s="10">
        <v>4873247</v>
      </c>
      <c r="AY11" s="10">
        <v>4962038</v>
      </c>
      <c r="AZ11" s="10">
        <v>4874308</v>
      </c>
      <c r="BA11" s="10">
        <v>4940130</v>
      </c>
      <c r="BB11" s="10"/>
      <c r="BC11" s="11">
        <v>20690237</v>
      </c>
      <c r="BD11" s="10">
        <v>5210041</v>
      </c>
      <c r="BE11" s="10">
        <v>5145493</v>
      </c>
      <c r="BF11" s="10">
        <v>4735580</v>
      </c>
      <c r="BG11" s="10">
        <v>5599123</v>
      </c>
      <c r="BH11" s="5" t="s">
        <v>12</v>
      </c>
    </row>
    <row r="12" spans="1:60" s="6" customFormat="1" ht="14.95" customHeight="1" x14ac:dyDescent="0.25">
      <c r="A12" s="22" t="s">
        <v>61</v>
      </c>
      <c r="B12" s="22" t="s">
        <v>39</v>
      </c>
      <c r="C12" s="3">
        <v>4801353</v>
      </c>
      <c r="D12" s="9"/>
      <c r="E12" s="9">
        <v>16213524</v>
      </c>
      <c r="F12" s="44"/>
      <c r="G12" s="30">
        <f t="shared" si="0"/>
        <v>60389761</v>
      </c>
      <c r="H12" s="9">
        <v>15878832</v>
      </c>
      <c r="I12" s="9">
        <v>16118558</v>
      </c>
      <c r="J12" s="9">
        <v>13700376</v>
      </c>
      <c r="K12" s="9">
        <v>14691995</v>
      </c>
      <c r="L12" s="44"/>
      <c r="M12" s="30">
        <f t="shared" si="1"/>
        <v>62799005</v>
      </c>
      <c r="N12" s="9">
        <v>15553202</v>
      </c>
      <c r="O12" s="9">
        <v>16092218</v>
      </c>
      <c r="P12" s="9">
        <v>16011411</v>
      </c>
      <c r="Q12" s="9">
        <v>15142174</v>
      </c>
      <c r="R12" s="44"/>
      <c r="S12" s="30">
        <f t="shared" si="2"/>
        <v>66111840</v>
      </c>
      <c r="T12" s="9">
        <v>16231578</v>
      </c>
      <c r="U12" s="9">
        <v>18368736</v>
      </c>
      <c r="V12" s="9">
        <v>13996875</v>
      </c>
      <c r="W12" s="9">
        <v>17514651</v>
      </c>
      <c r="X12" s="3"/>
      <c r="Y12" s="30">
        <f t="shared" si="3"/>
        <v>85340711</v>
      </c>
      <c r="Z12" s="9">
        <v>21362201</v>
      </c>
      <c r="AA12" s="9">
        <v>24179515</v>
      </c>
      <c r="AB12" s="9">
        <v>19492208</v>
      </c>
      <c r="AC12" s="9">
        <v>20306787</v>
      </c>
      <c r="AD12" s="44"/>
      <c r="AE12" s="30">
        <f t="shared" si="4"/>
        <v>98315794</v>
      </c>
      <c r="AF12" s="9">
        <v>24546810</v>
      </c>
      <c r="AG12" s="9">
        <v>26072556</v>
      </c>
      <c r="AH12" s="9">
        <v>21372267</v>
      </c>
      <c r="AI12" s="9">
        <v>26324161</v>
      </c>
      <c r="AJ12" s="9"/>
      <c r="AK12" s="30">
        <v>101595323</v>
      </c>
      <c r="AL12" s="9">
        <v>25997028</v>
      </c>
      <c r="AM12" s="10">
        <v>27813485</v>
      </c>
      <c r="AN12" s="10">
        <v>22723848</v>
      </c>
      <c r="AO12" s="10">
        <v>25060962</v>
      </c>
      <c r="AP12" s="10"/>
      <c r="AQ12" s="11">
        <v>92863811</v>
      </c>
      <c r="AR12" s="10">
        <v>26182768</v>
      </c>
      <c r="AS12" s="10">
        <v>26672031</v>
      </c>
      <c r="AT12" s="10">
        <v>19993517</v>
      </c>
      <c r="AU12" s="10">
        <v>20015495</v>
      </c>
      <c r="AV12" s="10"/>
      <c r="AW12" s="11">
        <v>109343913</v>
      </c>
      <c r="AX12" s="10">
        <v>28153722</v>
      </c>
      <c r="AY12" s="10">
        <v>27121219</v>
      </c>
      <c r="AZ12" s="10">
        <v>23823017</v>
      </c>
      <c r="BA12" s="10">
        <v>30245955</v>
      </c>
      <c r="BB12" s="10"/>
      <c r="BC12" s="11">
        <v>117965515</v>
      </c>
      <c r="BD12" s="10">
        <v>30671497</v>
      </c>
      <c r="BE12" s="10">
        <v>28938770</v>
      </c>
      <c r="BF12" s="10">
        <v>28462983</v>
      </c>
      <c r="BG12" s="10">
        <v>29892265</v>
      </c>
      <c r="BH12" s="5" t="s">
        <v>13</v>
      </c>
    </row>
    <row r="13" spans="1:60" s="6" customFormat="1" x14ac:dyDescent="0.25">
      <c r="A13" s="22" t="s">
        <v>14</v>
      </c>
      <c r="B13" s="22" t="s">
        <v>40</v>
      </c>
      <c r="C13" s="3">
        <v>4800993</v>
      </c>
      <c r="D13" s="9"/>
      <c r="E13" s="9">
        <v>2305060</v>
      </c>
      <c r="F13" s="44"/>
      <c r="G13" s="30">
        <f t="shared" si="0"/>
        <v>10335565</v>
      </c>
      <c r="H13" s="9">
        <v>2549412</v>
      </c>
      <c r="I13" s="9">
        <v>2796148</v>
      </c>
      <c r="J13" s="9">
        <v>2351307</v>
      </c>
      <c r="K13" s="9">
        <v>2638698</v>
      </c>
      <c r="L13" s="44"/>
      <c r="M13" s="30">
        <f t="shared" si="1"/>
        <v>12008524</v>
      </c>
      <c r="N13" s="9">
        <v>3389020</v>
      </c>
      <c r="O13" s="9">
        <v>3014508</v>
      </c>
      <c r="P13" s="9">
        <v>2863980</v>
      </c>
      <c r="Q13" s="9">
        <v>2741016</v>
      </c>
      <c r="R13" s="44"/>
      <c r="S13" s="30">
        <f t="shared" si="2"/>
        <v>9494090</v>
      </c>
      <c r="T13" s="9">
        <v>2674323</v>
      </c>
      <c r="U13" s="9">
        <v>2380590</v>
      </c>
      <c r="V13" s="9">
        <v>1788100</v>
      </c>
      <c r="W13" s="9">
        <v>2651077</v>
      </c>
      <c r="X13" s="3"/>
      <c r="Y13" s="30">
        <f t="shared" si="3"/>
        <v>10090441</v>
      </c>
      <c r="Z13" s="9">
        <v>2935075</v>
      </c>
      <c r="AA13" s="9">
        <v>2593145</v>
      </c>
      <c r="AB13" s="9">
        <v>2237334</v>
      </c>
      <c r="AC13" s="9">
        <v>2324887</v>
      </c>
      <c r="AD13" s="44"/>
      <c r="AE13" s="30">
        <f t="shared" si="4"/>
        <v>9504750</v>
      </c>
      <c r="AF13" s="9">
        <v>2539430</v>
      </c>
      <c r="AG13" s="9">
        <v>2447991</v>
      </c>
      <c r="AH13" s="9">
        <v>1894157</v>
      </c>
      <c r="AI13" s="9">
        <v>2623172</v>
      </c>
      <c r="AJ13" s="9"/>
      <c r="AK13" s="30">
        <v>10346144</v>
      </c>
      <c r="AL13" s="9">
        <v>2534929</v>
      </c>
      <c r="AM13" s="10">
        <v>2504128</v>
      </c>
      <c r="AN13" s="10">
        <v>2579780</v>
      </c>
      <c r="AO13" s="10">
        <v>2727307</v>
      </c>
      <c r="AP13" s="10"/>
      <c r="AQ13" s="11">
        <v>8079139</v>
      </c>
      <c r="AR13" s="10">
        <v>3224528</v>
      </c>
      <c r="AS13" s="10">
        <v>2343922</v>
      </c>
      <c r="AT13" s="10">
        <v>638936</v>
      </c>
      <c r="AU13" s="10">
        <v>1871753</v>
      </c>
      <c r="AV13" s="10"/>
      <c r="AW13" s="11">
        <v>15167996</v>
      </c>
      <c r="AX13" s="10">
        <v>3784091</v>
      </c>
      <c r="AY13" s="10">
        <v>4205274</v>
      </c>
      <c r="AZ13" s="10">
        <v>3426339</v>
      </c>
      <c r="BA13" s="10">
        <v>3752292</v>
      </c>
      <c r="BB13" s="10"/>
      <c r="BC13" s="11">
        <v>15473474</v>
      </c>
      <c r="BD13" s="10">
        <v>3959328</v>
      </c>
      <c r="BE13" s="10">
        <v>3990324</v>
      </c>
      <c r="BF13" s="10">
        <v>3768764</v>
      </c>
      <c r="BG13" s="10">
        <v>3755058</v>
      </c>
      <c r="BH13" s="5" t="s">
        <v>14</v>
      </c>
    </row>
    <row r="14" spans="1:60" s="6" customFormat="1" x14ac:dyDescent="0.25">
      <c r="A14" s="22" t="s">
        <v>15</v>
      </c>
      <c r="B14" s="22" t="s">
        <v>46</v>
      </c>
      <c r="C14" s="3">
        <v>4800083</v>
      </c>
      <c r="D14" s="9"/>
      <c r="E14" s="9">
        <v>927973</v>
      </c>
      <c r="F14" s="44"/>
      <c r="G14" s="30">
        <f t="shared" si="0"/>
        <v>3735402</v>
      </c>
      <c r="H14" s="9">
        <v>1019560</v>
      </c>
      <c r="I14" s="9">
        <v>1038402</v>
      </c>
      <c r="J14" s="9">
        <v>746480</v>
      </c>
      <c r="K14" s="9">
        <v>930960</v>
      </c>
      <c r="L14" s="44"/>
      <c r="M14" s="30">
        <f t="shared" si="1"/>
        <v>3503112</v>
      </c>
      <c r="N14" s="9">
        <v>812036</v>
      </c>
      <c r="O14" s="9">
        <v>959886</v>
      </c>
      <c r="P14" s="9">
        <v>855983</v>
      </c>
      <c r="Q14" s="9">
        <v>875207</v>
      </c>
      <c r="R14" s="44"/>
      <c r="S14" s="30">
        <f t="shared" si="2"/>
        <v>3736695</v>
      </c>
      <c r="T14" s="9">
        <v>928531</v>
      </c>
      <c r="U14" s="9">
        <v>940309</v>
      </c>
      <c r="V14" s="9">
        <v>972229</v>
      </c>
      <c r="W14" s="9">
        <v>895626</v>
      </c>
      <c r="X14" s="3"/>
      <c r="Y14" s="30">
        <f t="shared" si="3"/>
        <v>3716480</v>
      </c>
      <c r="Z14" s="9">
        <v>996276</v>
      </c>
      <c r="AA14" s="9">
        <v>968935</v>
      </c>
      <c r="AB14" s="9">
        <v>754003</v>
      </c>
      <c r="AC14" s="9">
        <v>997266</v>
      </c>
      <c r="AD14" s="44"/>
      <c r="AE14" s="30">
        <f t="shared" si="4"/>
        <v>4085044</v>
      </c>
      <c r="AF14" s="9">
        <v>966077</v>
      </c>
      <c r="AG14" s="9">
        <v>1077958</v>
      </c>
      <c r="AH14" s="9">
        <v>962975</v>
      </c>
      <c r="AI14" s="9">
        <v>1078034</v>
      </c>
      <c r="AJ14" s="9"/>
      <c r="AK14" s="30">
        <v>4182800</v>
      </c>
      <c r="AL14" s="9">
        <v>1055901</v>
      </c>
      <c r="AM14" s="10">
        <v>1151152</v>
      </c>
      <c r="AN14" s="10">
        <v>927093</v>
      </c>
      <c r="AO14" s="10">
        <v>1048654</v>
      </c>
      <c r="AP14" s="10"/>
      <c r="AQ14" s="11">
        <v>3717414</v>
      </c>
      <c r="AR14" s="10">
        <v>1094645</v>
      </c>
      <c r="AS14" s="10">
        <v>1106434</v>
      </c>
      <c r="AT14" s="10">
        <v>614092</v>
      </c>
      <c r="AU14" s="10">
        <v>902243</v>
      </c>
      <c r="AV14" s="10"/>
      <c r="AW14" s="11">
        <v>4140386</v>
      </c>
      <c r="AX14" s="10">
        <v>1004227</v>
      </c>
      <c r="AY14" s="10">
        <v>1040832</v>
      </c>
      <c r="AZ14" s="10">
        <v>1076347</v>
      </c>
      <c r="BA14" s="10">
        <v>1018980</v>
      </c>
      <c r="BB14" s="10"/>
      <c r="BC14" s="11">
        <v>4317023</v>
      </c>
      <c r="BD14" s="10">
        <v>1084659</v>
      </c>
      <c r="BE14" s="10">
        <v>1082853</v>
      </c>
      <c r="BF14" s="10">
        <v>1062520</v>
      </c>
      <c r="BG14" s="10">
        <v>1086991</v>
      </c>
      <c r="BH14" s="5" t="s">
        <v>15</v>
      </c>
    </row>
    <row r="15" spans="1:60" s="6" customFormat="1" x14ac:dyDescent="0.25">
      <c r="A15" s="13" t="s">
        <v>47</v>
      </c>
      <c r="B15" s="13" t="s">
        <v>112</v>
      </c>
      <c r="C15" s="3">
        <v>4801180</v>
      </c>
      <c r="D15" s="9"/>
      <c r="E15" s="9">
        <v>302695</v>
      </c>
      <c r="F15" s="44"/>
      <c r="G15" s="30">
        <f t="shared" si="0"/>
        <v>2035630</v>
      </c>
      <c r="H15" s="9">
        <v>522563</v>
      </c>
      <c r="I15" s="9">
        <v>729925</v>
      </c>
      <c r="J15" s="9">
        <v>435565</v>
      </c>
      <c r="K15" s="9">
        <v>347577</v>
      </c>
      <c r="L15" s="44"/>
      <c r="M15" s="30">
        <f t="shared" si="1"/>
        <v>1771411</v>
      </c>
      <c r="N15" s="9">
        <v>509431</v>
      </c>
      <c r="O15" s="9">
        <v>383730</v>
      </c>
      <c r="P15" s="9">
        <v>408832</v>
      </c>
      <c r="Q15" s="9">
        <v>469418</v>
      </c>
      <c r="R15" s="44"/>
      <c r="S15" s="30">
        <f t="shared" si="2"/>
        <v>2216235</v>
      </c>
      <c r="T15" s="9">
        <v>603699</v>
      </c>
      <c r="U15" s="9">
        <v>655946</v>
      </c>
      <c r="V15" s="9">
        <v>442490</v>
      </c>
      <c r="W15" s="9">
        <v>514100</v>
      </c>
      <c r="X15" s="3"/>
      <c r="Y15" s="30">
        <f t="shared" si="3"/>
        <v>2307947</v>
      </c>
      <c r="Z15" s="9">
        <v>463558</v>
      </c>
      <c r="AA15" s="9">
        <v>647736</v>
      </c>
      <c r="AB15" s="9">
        <v>612842</v>
      </c>
      <c r="AC15" s="9">
        <v>583811</v>
      </c>
      <c r="AD15" s="44"/>
      <c r="AE15" s="30">
        <f t="shared" si="4"/>
        <v>2499798</v>
      </c>
      <c r="AF15" s="9">
        <v>765846</v>
      </c>
      <c r="AG15" s="9">
        <v>758310</v>
      </c>
      <c r="AH15" s="9">
        <v>481197</v>
      </c>
      <c r="AI15" s="9">
        <v>494445</v>
      </c>
      <c r="AJ15" s="9"/>
      <c r="AK15" s="30">
        <v>2555732</v>
      </c>
      <c r="AL15" s="9">
        <v>532166</v>
      </c>
      <c r="AM15" s="15">
        <v>852176</v>
      </c>
      <c r="AN15" s="15">
        <v>630019</v>
      </c>
      <c r="AO15" s="15">
        <v>541371</v>
      </c>
      <c r="AP15" s="15"/>
      <c r="AQ15" s="11">
        <v>2160163</v>
      </c>
      <c r="AR15" s="15">
        <v>567465</v>
      </c>
      <c r="AS15" s="15">
        <v>532668</v>
      </c>
      <c r="AT15" s="15">
        <v>489174</v>
      </c>
      <c r="AU15" s="15">
        <v>570856</v>
      </c>
      <c r="AV15" s="15"/>
      <c r="AW15" s="17">
        <v>2735308</v>
      </c>
      <c r="AX15" s="15">
        <v>556151</v>
      </c>
      <c r="AY15" s="15">
        <v>812362</v>
      </c>
      <c r="AZ15" s="15">
        <v>630915</v>
      </c>
      <c r="BA15" s="15">
        <v>735880</v>
      </c>
      <c r="BB15" s="15"/>
      <c r="BC15" s="17">
        <v>4017845</v>
      </c>
      <c r="BD15" s="15">
        <v>1039250</v>
      </c>
      <c r="BE15" s="15">
        <v>968253</v>
      </c>
      <c r="BF15" s="15">
        <v>867340</v>
      </c>
      <c r="BG15" s="15">
        <v>1143002</v>
      </c>
      <c r="BH15" s="5" t="s">
        <v>17</v>
      </c>
    </row>
    <row r="16" spans="1:60" s="6" customFormat="1" x14ac:dyDescent="0.25">
      <c r="A16" s="13" t="s">
        <v>18</v>
      </c>
      <c r="B16" s="13" t="s">
        <v>41</v>
      </c>
      <c r="C16" s="3">
        <v>4800677</v>
      </c>
      <c r="D16" s="9"/>
      <c r="E16" s="9">
        <v>657291</v>
      </c>
      <c r="F16" s="44"/>
      <c r="G16" s="30">
        <f t="shared" si="0"/>
        <v>2372948</v>
      </c>
      <c r="H16" s="9">
        <v>663700</v>
      </c>
      <c r="I16" s="9">
        <v>242989</v>
      </c>
      <c r="J16" s="9">
        <v>667363</v>
      </c>
      <c r="K16" s="9">
        <v>798896</v>
      </c>
      <c r="L16" s="44"/>
      <c r="M16" s="30">
        <f t="shared" si="1"/>
        <v>1213812</v>
      </c>
      <c r="N16" s="9">
        <v>333084</v>
      </c>
      <c r="O16" s="9">
        <v>303360</v>
      </c>
      <c r="P16" s="9">
        <v>111581</v>
      </c>
      <c r="Q16" s="9">
        <v>465787</v>
      </c>
      <c r="R16" s="44"/>
      <c r="S16" s="30">
        <f t="shared" si="2"/>
        <v>1454849</v>
      </c>
      <c r="T16" s="9">
        <v>542009</v>
      </c>
      <c r="U16" s="9">
        <v>250211</v>
      </c>
      <c r="V16" s="9">
        <v>141369</v>
      </c>
      <c r="W16" s="9">
        <v>521260</v>
      </c>
      <c r="X16" s="3"/>
      <c r="Y16" s="30">
        <f t="shared" si="3"/>
        <v>2326392</v>
      </c>
      <c r="Z16" s="9">
        <v>851591</v>
      </c>
      <c r="AA16" s="9">
        <v>348305</v>
      </c>
      <c r="AB16" s="9">
        <v>448305</v>
      </c>
      <c r="AC16" s="9">
        <v>678191</v>
      </c>
      <c r="AD16" s="44"/>
      <c r="AE16" s="30">
        <f t="shared" si="4"/>
        <v>1997883</v>
      </c>
      <c r="AF16" s="9">
        <v>488649</v>
      </c>
      <c r="AG16" s="9">
        <v>518626</v>
      </c>
      <c r="AH16" s="9">
        <v>376418</v>
      </c>
      <c r="AI16" s="9">
        <v>614190</v>
      </c>
      <c r="AJ16" s="9"/>
      <c r="AK16" s="30">
        <v>2495558</v>
      </c>
      <c r="AL16" s="9">
        <v>813886</v>
      </c>
      <c r="AM16" s="15">
        <v>634434</v>
      </c>
      <c r="AN16" s="15">
        <v>589972</v>
      </c>
      <c r="AO16" s="15">
        <v>457266</v>
      </c>
      <c r="AP16" s="15"/>
      <c r="AQ16" s="11">
        <v>2449926</v>
      </c>
      <c r="AR16" s="15">
        <v>518839</v>
      </c>
      <c r="AS16" s="15">
        <v>960975</v>
      </c>
      <c r="AT16" s="15">
        <v>541780</v>
      </c>
      <c r="AU16" s="15">
        <v>428332</v>
      </c>
      <c r="AV16" s="15"/>
      <c r="AW16" s="17">
        <v>2073197</v>
      </c>
      <c r="AX16" s="15">
        <v>525525</v>
      </c>
      <c r="AY16" s="15">
        <v>680974</v>
      </c>
      <c r="AZ16" s="15">
        <v>463810</v>
      </c>
      <c r="BA16" s="15">
        <v>402888</v>
      </c>
      <c r="BB16" s="15"/>
      <c r="BC16" s="17">
        <v>1990376</v>
      </c>
      <c r="BD16" s="15">
        <v>767233</v>
      </c>
      <c r="BE16" s="15">
        <v>609777</v>
      </c>
      <c r="BF16" s="15">
        <v>287964</v>
      </c>
      <c r="BG16" s="15">
        <v>325402</v>
      </c>
      <c r="BH16" s="5" t="s">
        <v>18</v>
      </c>
    </row>
    <row r="17" spans="1:60" s="6" customFormat="1" ht="28.55" x14ac:dyDescent="0.25">
      <c r="A17" s="13" t="s">
        <v>122</v>
      </c>
      <c r="B17" s="13" t="s">
        <v>41</v>
      </c>
      <c r="C17" s="3">
        <v>4801646</v>
      </c>
      <c r="D17" s="9"/>
      <c r="E17" s="9">
        <v>0</v>
      </c>
      <c r="F17" s="44"/>
      <c r="G17" s="30">
        <f t="shared" si="0"/>
        <v>0</v>
      </c>
      <c r="H17" s="9">
        <v>0</v>
      </c>
      <c r="I17" s="9">
        <v>0</v>
      </c>
      <c r="J17" s="9">
        <v>0</v>
      </c>
      <c r="K17" s="9">
        <v>0</v>
      </c>
      <c r="L17" s="44"/>
      <c r="M17" s="30">
        <f t="shared" si="1"/>
        <v>3194899</v>
      </c>
      <c r="N17" s="9">
        <v>785427</v>
      </c>
      <c r="O17" s="9">
        <v>1010456</v>
      </c>
      <c r="P17" s="9">
        <v>590215</v>
      </c>
      <c r="Q17" s="9">
        <v>808801</v>
      </c>
      <c r="R17" s="44"/>
      <c r="S17" s="30">
        <f t="shared" si="2"/>
        <v>2424369</v>
      </c>
      <c r="T17" s="9">
        <v>494287</v>
      </c>
      <c r="U17" s="9">
        <v>582703</v>
      </c>
      <c r="V17" s="9">
        <v>656013</v>
      </c>
      <c r="W17" s="9">
        <v>691366</v>
      </c>
      <c r="X17" s="3"/>
      <c r="Y17" s="30">
        <f t="shared" si="3"/>
        <v>2193565</v>
      </c>
      <c r="Z17" s="9">
        <v>190497</v>
      </c>
      <c r="AA17" s="9">
        <v>816040</v>
      </c>
      <c r="AB17" s="9">
        <v>716118</v>
      </c>
      <c r="AC17" s="9">
        <v>470910</v>
      </c>
      <c r="AD17" s="44"/>
      <c r="AE17" s="30">
        <f t="shared" si="4"/>
        <v>2210433</v>
      </c>
      <c r="AF17" s="9">
        <v>448551</v>
      </c>
      <c r="AG17" s="9">
        <v>613583</v>
      </c>
      <c r="AH17" s="9">
        <v>645541</v>
      </c>
      <c r="AI17" s="9">
        <v>502758</v>
      </c>
      <c r="AJ17" s="9"/>
      <c r="AK17" s="30">
        <v>1715801</v>
      </c>
      <c r="AL17" s="9">
        <v>199651</v>
      </c>
      <c r="AM17" s="15">
        <v>573349</v>
      </c>
      <c r="AN17" s="15">
        <v>318448</v>
      </c>
      <c r="AO17" s="15">
        <v>624353</v>
      </c>
      <c r="AP17" s="15"/>
      <c r="AQ17" s="11">
        <v>1542452</v>
      </c>
      <c r="AR17" s="15">
        <v>321090</v>
      </c>
      <c r="AS17" s="15">
        <v>851212</v>
      </c>
      <c r="AT17" s="15">
        <v>135407</v>
      </c>
      <c r="AU17" s="15">
        <v>234743</v>
      </c>
      <c r="AV17" s="15"/>
      <c r="AW17" s="17">
        <v>3090175</v>
      </c>
      <c r="AX17" s="15">
        <v>909608</v>
      </c>
      <c r="AY17" s="15">
        <v>506475</v>
      </c>
      <c r="AZ17" s="15">
        <v>1025833</v>
      </c>
      <c r="BA17" s="15">
        <v>648259</v>
      </c>
      <c r="BB17" s="15"/>
      <c r="BC17" s="17">
        <v>3369731</v>
      </c>
      <c r="BD17" s="15">
        <v>620477</v>
      </c>
      <c r="BE17" s="15">
        <v>1137676</v>
      </c>
      <c r="BF17" s="15">
        <v>796107</v>
      </c>
      <c r="BG17" s="15">
        <v>815471</v>
      </c>
      <c r="BH17" s="5" t="s">
        <v>19</v>
      </c>
    </row>
    <row r="18" spans="1:60" s="6" customFormat="1" ht="14.3" customHeight="1" x14ac:dyDescent="0.25">
      <c r="A18" s="13" t="s">
        <v>20</v>
      </c>
      <c r="B18" s="13" t="s">
        <v>70</v>
      </c>
      <c r="C18" s="3">
        <v>4800086</v>
      </c>
      <c r="D18" s="9"/>
      <c r="E18" s="9">
        <v>562320</v>
      </c>
      <c r="F18" s="44"/>
      <c r="G18" s="30">
        <f t="shared" si="0"/>
        <v>2252901</v>
      </c>
      <c r="H18" s="9">
        <v>643428</v>
      </c>
      <c r="I18" s="9">
        <v>531014</v>
      </c>
      <c r="J18" s="9">
        <v>419791</v>
      </c>
      <c r="K18" s="9">
        <v>658668</v>
      </c>
      <c r="L18" s="44"/>
      <c r="M18" s="30">
        <f t="shared" si="1"/>
        <v>2501445</v>
      </c>
      <c r="N18" s="9">
        <v>658668</v>
      </c>
      <c r="O18" s="9">
        <v>589591</v>
      </c>
      <c r="P18" s="9">
        <v>621873</v>
      </c>
      <c r="Q18" s="9">
        <v>631313</v>
      </c>
      <c r="R18" s="44"/>
      <c r="S18" s="30">
        <f t="shared" si="2"/>
        <v>2474942</v>
      </c>
      <c r="T18" s="9">
        <v>640092</v>
      </c>
      <c r="U18" s="9">
        <v>531940</v>
      </c>
      <c r="V18" s="9">
        <v>612192</v>
      </c>
      <c r="W18" s="9">
        <v>690718</v>
      </c>
      <c r="X18" s="3"/>
      <c r="Y18" s="30">
        <f t="shared" si="3"/>
        <v>3067446</v>
      </c>
      <c r="Z18" s="9">
        <v>716829</v>
      </c>
      <c r="AA18" s="9">
        <v>721434</v>
      </c>
      <c r="AB18" s="9">
        <v>807951</v>
      </c>
      <c r="AC18" s="9">
        <v>821232</v>
      </c>
      <c r="AD18" s="44"/>
      <c r="AE18" s="30">
        <f t="shared" si="4"/>
        <v>4016923</v>
      </c>
      <c r="AF18" s="9">
        <v>1165190</v>
      </c>
      <c r="AG18" s="9">
        <v>925021</v>
      </c>
      <c r="AH18" s="9">
        <v>898552</v>
      </c>
      <c r="AI18" s="9">
        <v>1028160</v>
      </c>
      <c r="AJ18" s="9"/>
      <c r="AK18" s="30">
        <v>4224426</v>
      </c>
      <c r="AL18" s="9">
        <v>1046049</v>
      </c>
      <c r="AM18" s="15">
        <v>1165191</v>
      </c>
      <c r="AN18" s="15">
        <v>1076033</v>
      </c>
      <c r="AO18" s="15">
        <v>937153</v>
      </c>
      <c r="AP18" s="15"/>
      <c r="AQ18" s="11">
        <v>4105900</v>
      </c>
      <c r="AR18" s="15">
        <v>1015972</v>
      </c>
      <c r="AS18" s="15">
        <v>1105716</v>
      </c>
      <c r="AT18" s="15">
        <v>909837</v>
      </c>
      <c r="AU18" s="15">
        <v>1074375</v>
      </c>
      <c r="AV18" s="15"/>
      <c r="AW18" s="17">
        <v>4470864</v>
      </c>
      <c r="AX18" s="15">
        <v>1163599</v>
      </c>
      <c r="AY18" s="15">
        <v>1127928</v>
      </c>
      <c r="AZ18" s="15">
        <v>1036213</v>
      </c>
      <c r="BA18" s="15">
        <v>1143124</v>
      </c>
      <c r="BB18" s="15"/>
      <c r="BC18" s="17">
        <v>4399253</v>
      </c>
      <c r="BD18" s="15">
        <v>1192811</v>
      </c>
      <c r="BE18" s="15">
        <v>1096422</v>
      </c>
      <c r="BF18" s="15">
        <v>1007565</v>
      </c>
      <c r="BG18" s="15">
        <v>1102455</v>
      </c>
      <c r="BH18" s="5" t="s">
        <v>20</v>
      </c>
    </row>
    <row r="19" spans="1:60" s="6" customFormat="1" ht="14.3" hidden="1" customHeight="1" x14ac:dyDescent="0.25">
      <c r="A19" s="13" t="s">
        <v>21</v>
      </c>
      <c r="B19" s="41" t="s">
        <v>48</v>
      </c>
      <c r="C19" s="12">
        <v>4801757</v>
      </c>
      <c r="D19" s="18"/>
      <c r="E19" s="18">
        <v>0</v>
      </c>
      <c r="F19" s="12"/>
      <c r="G19" s="30">
        <f t="shared" ref="G19" si="5">SUM(H19:K19)</f>
        <v>0</v>
      </c>
      <c r="H19" s="18">
        <v>0</v>
      </c>
      <c r="I19" s="18">
        <v>0</v>
      </c>
      <c r="J19" s="18">
        <v>0</v>
      </c>
      <c r="K19" s="18">
        <v>0</v>
      </c>
      <c r="L19" s="12"/>
      <c r="M19" s="30">
        <f t="shared" si="1"/>
        <v>0</v>
      </c>
      <c r="N19" s="18">
        <v>0</v>
      </c>
      <c r="O19" s="18">
        <v>0</v>
      </c>
      <c r="P19" s="18">
        <v>0</v>
      </c>
      <c r="Q19" s="18">
        <v>0</v>
      </c>
      <c r="R19" s="12"/>
      <c r="S19" s="30">
        <f t="shared" si="2"/>
        <v>0</v>
      </c>
      <c r="T19" s="18">
        <v>0</v>
      </c>
      <c r="U19" s="18">
        <v>0</v>
      </c>
      <c r="V19" s="18">
        <v>0</v>
      </c>
      <c r="W19" s="18">
        <v>0</v>
      </c>
      <c r="X19" s="12"/>
      <c r="Y19" s="30">
        <f t="shared" si="3"/>
        <v>0</v>
      </c>
      <c r="Z19" s="18">
        <v>0</v>
      </c>
      <c r="AA19" s="18">
        <v>0</v>
      </c>
      <c r="AB19" s="18">
        <v>0</v>
      </c>
      <c r="AC19" s="18">
        <v>0</v>
      </c>
      <c r="AD19" s="12"/>
      <c r="AE19" s="30">
        <f t="shared" si="4"/>
        <v>0</v>
      </c>
      <c r="AF19" s="18">
        <v>0</v>
      </c>
      <c r="AG19" s="18">
        <v>0</v>
      </c>
      <c r="AH19" s="18">
        <v>0</v>
      </c>
      <c r="AI19" s="18">
        <v>0</v>
      </c>
      <c r="AJ19" s="18"/>
      <c r="AK19" s="19">
        <v>0</v>
      </c>
      <c r="AL19" s="18">
        <v>0</v>
      </c>
      <c r="AM19" s="12">
        <v>0</v>
      </c>
      <c r="AN19" s="12">
        <v>0</v>
      </c>
      <c r="AO19" s="12">
        <v>0</v>
      </c>
      <c r="AP19" s="12"/>
      <c r="AQ19" s="27">
        <v>0</v>
      </c>
      <c r="AR19" s="12">
        <v>0</v>
      </c>
      <c r="AS19" s="12">
        <v>0</v>
      </c>
      <c r="AT19" s="12">
        <v>0</v>
      </c>
      <c r="AU19" s="12">
        <v>0</v>
      </c>
      <c r="AV19" s="12"/>
      <c r="AW19" s="4"/>
      <c r="AX19" s="12">
        <v>0</v>
      </c>
      <c r="AY19" s="12">
        <v>0</v>
      </c>
      <c r="AZ19" s="12">
        <v>0</v>
      </c>
      <c r="BA19" s="12">
        <v>0</v>
      </c>
      <c r="BB19" s="12"/>
      <c r="BC19" s="17">
        <v>45100</v>
      </c>
      <c r="BD19" s="12">
        <v>0</v>
      </c>
      <c r="BE19" s="12">
        <v>0</v>
      </c>
      <c r="BF19" s="15">
        <v>45100</v>
      </c>
      <c r="BG19" s="12">
        <v>0</v>
      </c>
      <c r="BH19" s="5" t="s">
        <v>21</v>
      </c>
    </row>
    <row r="20" spans="1:60" s="6" customFormat="1" ht="14.3" customHeight="1" x14ac:dyDescent="0.25">
      <c r="A20" s="13"/>
      <c r="B20" s="13"/>
      <c r="C20" s="12"/>
      <c r="D20" s="18"/>
      <c r="E20" s="18"/>
      <c r="F20" s="12"/>
      <c r="G20" s="19"/>
      <c r="H20" s="18"/>
      <c r="I20" s="18"/>
      <c r="J20" s="18"/>
      <c r="K20" s="18"/>
      <c r="L20" s="12"/>
      <c r="M20" s="19"/>
      <c r="N20" s="18"/>
      <c r="O20" s="18"/>
      <c r="P20" s="18"/>
      <c r="Q20" s="18"/>
      <c r="R20" s="12"/>
      <c r="S20" s="19"/>
      <c r="T20" s="18"/>
      <c r="U20" s="18"/>
      <c r="V20" s="18"/>
      <c r="W20" s="18"/>
      <c r="X20" s="12"/>
      <c r="Y20" s="19"/>
      <c r="Z20" s="18"/>
      <c r="AA20" s="18"/>
      <c r="AB20" s="18"/>
      <c r="AC20" s="18"/>
      <c r="AD20" s="12"/>
      <c r="AE20" s="19"/>
      <c r="AF20" s="18"/>
      <c r="AG20" s="18"/>
      <c r="AH20" s="18"/>
      <c r="AI20" s="18"/>
      <c r="AJ20" s="18"/>
      <c r="AK20" s="19"/>
      <c r="AL20" s="18"/>
      <c r="AM20" s="12"/>
      <c r="AN20" s="12"/>
      <c r="AO20" s="12"/>
      <c r="AP20" s="12"/>
      <c r="AQ20" s="27"/>
      <c r="AR20" s="12"/>
      <c r="AS20" s="12"/>
      <c r="AT20" s="12"/>
      <c r="AU20" s="12"/>
      <c r="AV20" s="12"/>
      <c r="AW20" s="4"/>
      <c r="AX20" s="12"/>
      <c r="AY20" s="12"/>
      <c r="AZ20" s="12"/>
      <c r="BA20" s="12"/>
      <c r="BB20" s="12"/>
      <c r="BC20" s="17"/>
      <c r="BD20" s="12"/>
      <c r="BE20" s="12"/>
      <c r="BF20" s="15"/>
      <c r="BG20" s="12"/>
      <c r="BH20" s="5"/>
    </row>
    <row r="21" spans="1:60" s="46" customFormat="1" ht="16.3" x14ac:dyDescent="0.3">
      <c r="A21" s="45"/>
      <c r="B21" s="45"/>
      <c r="C21" s="50" t="s">
        <v>42</v>
      </c>
      <c r="D21" s="11"/>
      <c r="E21" s="11">
        <f>SUM(E3:E19)</f>
        <v>59564221</v>
      </c>
      <c r="F21" s="4"/>
      <c r="G21" s="11">
        <f>SUM(G3:G19)</f>
        <v>244383846</v>
      </c>
      <c r="H21" s="11">
        <f>SUM(H3:H19)</f>
        <v>60587066</v>
      </c>
      <c r="I21" s="11">
        <f>SUM(I3:I19)</f>
        <v>64718642</v>
      </c>
      <c r="J21" s="11">
        <f>SUM(J3:J19)</f>
        <v>57319993</v>
      </c>
      <c r="K21" s="11">
        <f>SUM(K3:K19)</f>
        <v>61758145</v>
      </c>
      <c r="L21" s="4"/>
      <c r="M21" s="11">
        <f>SUM(M3:M19)</f>
        <v>239179863</v>
      </c>
      <c r="N21" s="11">
        <f>SUM(N3:N19)</f>
        <v>61942858</v>
      </c>
      <c r="O21" s="11">
        <f>SUM(O3:O19)</f>
        <v>65197178</v>
      </c>
      <c r="P21" s="11">
        <f>SUM(P3:P19)</f>
        <v>59311976</v>
      </c>
      <c r="Q21" s="11">
        <f>SUM(Q3:Q19)</f>
        <v>52727851</v>
      </c>
      <c r="R21" s="4"/>
      <c r="S21" s="11">
        <f>SUM(S3:S19)</f>
        <v>218555841</v>
      </c>
      <c r="T21" s="11">
        <f>SUM(T3:T19)</f>
        <v>55438405</v>
      </c>
      <c r="U21" s="11">
        <f>SUM(U3:U19)</f>
        <v>56994131</v>
      </c>
      <c r="V21" s="11">
        <f>SUM(V3:V19)</f>
        <v>47089568</v>
      </c>
      <c r="W21" s="11">
        <f>SUM(W3:W19)</f>
        <v>59033737</v>
      </c>
      <c r="X21" s="4"/>
      <c r="Y21" s="11">
        <f>SUM(Y3:Y19)</f>
        <v>276908638</v>
      </c>
      <c r="Z21" s="11">
        <f>SUM(Z3:Z19)</f>
        <v>68495189</v>
      </c>
      <c r="AA21" s="11">
        <f>SUM(AA3:AA19)</f>
        <v>74004518</v>
      </c>
      <c r="AB21" s="11">
        <f>SUM(AB3:AB19)</f>
        <v>67282008</v>
      </c>
      <c r="AC21" s="11">
        <f>SUM(AC3:AC19)</f>
        <v>67126923</v>
      </c>
      <c r="AD21" s="4"/>
      <c r="AE21" s="11">
        <f>SUM(AE3:AE19)</f>
        <v>304187602</v>
      </c>
      <c r="AF21" s="11">
        <f>SUM(AF3:AF19)</f>
        <v>78145894</v>
      </c>
      <c r="AG21" s="11">
        <f>SUM(AG3:AG19)</f>
        <v>81469459</v>
      </c>
      <c r="AH21" s="11">
        <f>SUM(AH3:AH19)</f>
        <v>68187576</v>
      </c>
      <c r="AI21" s="11">
        <f>SUM(AI3:AI19)</f>
        <v>76384673</v>
      </c>
      <c r="AJ21" s="11"/>
      <c r="AK21" s="11">
        <f>SUM(AK3:AK19)</f>
        <v>316269517</v>
      </c>
      <c r="AL21" s="11">
        <f>SUM(AL3:AL19)</f>
        <v>78051998</v>
      </c>
      <c r="AM21" s="11">
        <f>SUM(AM3:AM19)</f>
        <v>85820919</v>
      </c>
      <c r="AN21" s="17">
        <v>72161380</v>
      </c>
      <c r="AO21" s="17">
        <v>80235220</v>
      </c>
      <c r="AP21" s="17"/>
      <c r="AQ21" s="11">
        <v>297493319</v>
      </c>
      <c r="AR21" s="17">
        <v>84942904</v>
      </c>
      <c r="AS21" s="17">
        <v>87480330</v>
      </c>
      <c r="AT21" s="17">
        <v>59662888</v>
      </c>
      <c r="AU21" s="17">
        <v>65407197</v>
      </c>
      <c r="AV21" s="17"/>
      <c r="AW21" s="11">
        <v>376830985</v>
      </c>
      <c r="AX21" s="17">
        <v>91696827</v>
      </c>
      <c r="AY21" s="17">
        <v>99723154</v>
      </c>
      <c r="AZ21" s="17">
        <v>85528100</v>
      </c>
      <c r="BA21" s="17">
        <v>99882904</v>
      </c>
      <c r="BB21" s="17"/>
      <c r="BC21" s="11">
        <v>396840363</v>
      </c>
      <c r="BD21" s="17">
        <v>104141117</v>
      </c>
      <c r="BE21" s="17">
        <v>100921417</v>
      </c>
      <c r="BF21" s="17">
        <v>94812180</v>
      </c>
      <c r="BG21" s="17">
        <v>96965649</v>
      </c>
      <c r="BH21" s="5" t="s">
        <v>23</v>
      </c>
    </row>
    <row r="22" spans="1:60" s="6" customFormat="1" ht="16.3" x14ac:dyDescent="0.3">
      <c r="A22" s="2"/>
      <c r="C22" s="51" t="s">
        <v>43</v>
      </c>
      <c r="D22" s="15"/>
      <c r="E22" s="15">
        <f>SUM(E3:E14)</f>
        <v>58041915</v>
      </c>
      <c r="F22" s="49"/>
      <c r="G22" s="15">
        <f>SUM(G3:G14)</f>
        <v>237722367</v>
      </c>
      <c r="H22" s="15">
        <f>SUM(H3:H14)</f>
        <v>58757375</v>
      </c>
      <c r="I22" s="15">
        <f>SUM(I3:I14)</f>
        <v>63214714</v>
      </c>
      <c r="J22" s="15">
        <f>SUM(J3:J14)</f>
        <v>55797274</v>
      </c>
      <c r="K22" s="15">
        <f>SUM(K3:K14)</f>
        <v>59953004</v>
      </c>
      <c r="L22" s="49"/>
      <c r="M22" s="15">
        <f>SUM(M3:M14)</f>
        <v>230498296</v>
      </c>
      <c r="N22" s="15">
        <f>SUM(N3:N14)</f>
        <v>59656248</v>
      </c>
      <c r="O22" s="15">
        <f>SUM(O3:O14)</f>
        <v>62910041</v>
      </c>
      <c r="P22" s="15">
        <f>SUM(P3:P14)</f>
        <v>57579475</v>
      </c>
      <c r="Q22" s="15">
        <f>SUM(Q3:Q14)</f>
        <v>50352532</v>
      </c>
      <c r="R22" s="49"/>
      <c r="S22" s="15">
        <f>SUM(S3:S14)</f>
        <v>209985446</v>
      </c>
      <c r="T22" s="15">
        <f>SUM(T3:T14)</f>
        <v>53158318</v>
      </c>
      <c r="U22" s="15">
        <f>SUM(U3:U14)</f>
        <v>54973331</v>
      </c>
      <c r="V22" s="15">
        <f>SUM(V3:V14)</f>
        <v>45237504</v>
      </c>
      <c r="W22" s="15">
        <f t="shared" ref="W22" si="6">SUM(W3:W14)</f>
        <v>56616293</v>
      </c>
      <c r="X22" s="27"/>
      <c r="Y22" s="15">
        <f>SUM(Y3:Y14)</f>
        <v>267013288</v>
      </c>
      <c r="Z22" s="15">
        <f>SUM(Z3:Z14)</f>
        <v>66272714</v>
      </c>
      <c r="AA22" s="15">
        <f>SUM(AA3:AA14)</f>
        <v>71471003</v>
      </c>
      <c r="AB22" s="15">
        <f t="shared" ref="AB22:AC22" si="7">SUM(AB3:AB14)</f>
        <v>64696792</v>
      </c>
      <c r="AC22" s="15">
        <f t="shared" si="7"/>
        <v>64572779</v>
      </c>
      <c r="AD22" s="44"/>
      <c r="AE22" s="15">
        <f t="shared" ref="AE22" si="8">SUM(AE3:AE14)</f>
        <v>293462565</v>
      </c>
      <c r="AF22" s="15">
        <f>SUM(AF3:AF14)</f>
        <v>75277658</v>
      </c>
      <c r="AG22" s="15">
        <f>SUM(AG3:AG14)</f>
        <v>78653919</v>
      </c>
      <c r="AH22" s="15">
        <f>SUM(AH3:AH14)</f>
        <v>65785868</v>
      </c>
      <c r="AI22" s="15">
        <f t="shared" ref="AI22:AL22" si="9">SUM(AI3:AI14)</f>
        <v>73745120</v>
      </c>
      <c r="AJ22" s="15"/>
      <c r="AK22" s="15">
        <f t="shared" si="9"/>
        <v>305278000</v>
      </c>
      <c r="AL22" s="15">
        <f t="shared" si="9"/>
        <v>75460246</v>
      </c>
      <c r="AM22" s="15">
        <f>SUM(AM3:AM14)</f>
        <v>82595769</v>
      </c>
      <c r="AN22" s="15">
        <v>69546908</v>
      </c>
      <c r="AO22" s="15">
        <v>77675077</v>
      </c>
      <c r="AP22" s="15"/>
      <c r="AQ22" s="15">
        <v>287234878</v>
      </c>
      <c r="AR22" s="15">
        <v>82519538</v>
      </c>
      <c r="AS22" s="15">
        <v>84029759</v>
      </c>
      <c r="AT22" s="15">
        <v>57586690</v>
      </c>
      <c r="AU22" s="15">
        <v>63098891</v>
      </c>
      <c r="AV22" s="15"/>
      <c r="AW22" s="15">
        <v>363402960</v>
      </c>
      <c r="AX22" s="15">
        <v>88541944</v>
      </c>
      <c r="AY22" s="15">
        <v>96237758</v>
      </c>
      <c r="AZ22" s="15">
        <v>81960487</v>
      </c>
      <c r="BA22" s="15">
        <v>96662771</v>
      </c>
      <c r="BB22" s="15"/>
      <c r="BC22" s="15">
        <v>381829894</v>
      </c>
      <c r="BD22" s="15">
        <v>100296706</v>
      </c>
      <c r="BE22" s="15">
        <v>96764851</v>
      </c>
      <c r="BF22" s="15">
        <v>91501573</v>
      </c>
      <c r="BG22" s="15">
        <v>93266764</v>
      </c>
      <c r="BH22" s="5" t="s">
        <v>25</v>
      </c>
    </row>
    <row r="23" spans="1:60" s="6" customFormat="1" x14ac:dyDescent="0.25">
      <c r="A23" s="20" t="s">
        <v>36</v>
      </c>
      <c r="C23" s="3"/>
      <c r="D23" s="2"/>
      <c r="E23" s="2"/>
      <c r="F23" s="44"/>
      <c r="G23" s="1"/>
      <c r="H23" s="2"/>
      <c r="I23" s="2"/>
      <c r="J23" s="2"/>
      <c r="K23" s="2"/>
      <c r="L23" s="44"/>
      <c r="M23" s="1"/>
      <c r="N23" s="2"/>
      <c r="O23" s="2"/>
      <c r="P23" s="2"/>
      <c r="Q23" s="2"/>
      <c r="R23" s="44"/>
      <c r="S23" s="1"/>
      <c r="T23" s="2"/>
      <c r="U23" s="2"/>
      <c r="V23" s="2"/>
      <c r="W23" s="2"/>
      <c r="X23" s="3"/>
      <c r="Y23" s="1"/>
      <c r="Z23" s="2"/>
      <c r="AA23" s="2"/>
      <c r="AB23" s="2"/>
      <c r="AC23" s="2"/>
      <c r="AD23" s="44"/>
      <c r="AE23" s="1"/>
      <c r="AF23" s="2"/>
      <c r="AG23" s="2"/>
      <c r="AH23" s="2"/>
      <c r="AI23" s="2"/>
      <c r="AJ23" s="2"/>
      <c r="AK23" s="1"/>
      <c r="AL23" s="2"/>
      <c r="AM23" s="40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1"/>
      <c r="BD23" s="2"/>
      <c r="BE23" s="2"/>
      <c r="BF23" s="2"/>
      <c r="BG23" s="2"/>
      <c r="BH23" s="22"/>
    </row>
    <row r="24" spans="1:60" s="6" customFormat="1" x14ac:dyDescent="0.25">
      <c r="A24" s="20" t="s">
        <v>121</v>
      </c>
      <c r="C24" s="28"/>
      <c r="F24" s="28"/>
      <c r="G24" s="38"/>
      <c r="L24" s="28"/>
      <c r="M24" s="38"/>
      <c r="R24" s="28"/>
      <c r="S24" s="38"/>
      <c r="X24" s="28"/>
      <c r="Y24" s="38"/>
      <c r="AD24" s="28"/>
      <c r="AE24" s="38"/>
      <c r="AK24" s="38"/>
      <c r="BH24" s="23"/>
    </row>
    <row r="25" spans="1:60" s="6" customFormat="1" x14ac:dyDescent="0.25">
      <c r="A25" s="20" t="s">
        <v>136</v>
      </c>
      <c r="C25" s="28"/>
      <c r="F25" s="28"/>
      <c r="G25" s="38"/>
      <c r="L25" s="28"/>
      <c r="M25" s="38"/>
      <c r="R25" s="28"/>
      <c r="S25" s="38"/>
      <c r="X25" s="28"/>
      <c r="Y25" s="38"/>
      <c r="AD25" s="28"/>
      <c r="AE25" s="38"/>
      <c r="AK25" s="38"/>
      <c r="BH25" s="23"/>
    </row>
    <row r="26" spans="1:60" s="6" customFormat="1" x14ac:dyDescent="0.25">
      <c r="A26" s="21" t="s">
        <v>26</v>
      </c>
      <c r="C26" s="28"/>
      <c r="F26" s="28"/>
      <c r="G26" s="38"/>
      <c r="L26" s="28"/>
      <c r="M26" s="38"/>
      <c r="R26" s="28"/>
      <c r="S26" s="38"/>
      <c r="X26" s="28"/>
      <c r="Y26" s="38"/>
      <c r="AD26" s="28"/>
      <c r="AE26" s="38"/>
      <c r="AK26" s="38"/>
      <c r="BH26" s="23"/>
    </row>
    <row r="27" spans="1:60" s="6" customFormat="1" x14ac:dyDescent="0.25">
      <c r="C27" s="28"/>
      <c r="F27" s="28"/>
      <c r="G27" s="38"/>
      <c r="L27" s="28"/>
      <c r="M27" s="38"/>
      <c r="R27" s="28"/>
      <c r="S27" s="38"/>
      <c r="U27" s="42"/>
      <c r="X27" s="28"/>
      <c r="Y27" s="38"/>
      <c r="AD27" s="28"/>
      <c r="AE27" s="38"/>
      <c r="AK27" s="38"/>
      <c r="BH27" s="23"/>
    </row>
    <row r="28" spans="1:60" s="6" customFormat="1" x14ac:dyDescent="0.25">
      <c r="C28" s="28"/>
      <c r="F28" s="28"/>
      <c r="G28" s="58"/>
      <c r="L28" s="28"/>
      <c r="M28" s="58"/>
      <c r="R28" s="28"/>
      <c r="S28" s="38"/>
      <c r="X28" s="28"/>
      <c r="Y28" s="38"/>
      <c r="AD28" s="28"/>
      <c r="AE28" s="38"/>
      <c r="AF28" s="42"/>
      <c r="AG28" s="42"/>
      <c r="AK28" s="38"/>
      <c r="AM28" s="42"/>
      <c r="BH28" s="23"/>
    </row>
    <row r="29" spans="1:60" s="6" customFormat="1" x14ac:dyDescent="0.25">
      <c r="C29" s="28"/>
      <c r="F29" s="28"/>
      <c r="G29" s="38"/>
      <c r="L29" s="28"/>
      <c r="M29" s="38"/>
      <c r="R29" s="28"/>
      <c r="S29" s="38"/>
      <c r="X29" s="28"/>
      <c r="Y29" s="38"/>
      <c r="AD29" s="28"/>
      <c r="AE29" s="38"/>
      <c r="AK29" s="38"/>
      <c r="BH29" s="23"/>
    </row>
    <row r="30" spans="1:60" s="6" customFormat="1" x14ac:dyDescent="0.25">
      <c r="C30" s="28"/>
      <c r="F30" s="28"/>
      <c r="G30" s="38"/>
      <c r="L30" s="28"/>
      <c r="M30" s="38"/>
      <c r="R30" s="28"/>
      <c r="S30" s="38"/>
      <c r="X30" s="28"/>
      <c r="Y30" s="38"/>
      <c r="AD30" s="28"/>
      <c r="AE30" s="38"/>
      <c r="AF30" s="43"/>
      <c r="AG30" s="43"/>
      <c r="AK30" s="38"/>
      <c r="BH30" s="23"/>
    </row>
    <row r="31" spans="1:60" s="6" customFormat="1" x14ac:dyDescent="0.25">
      <c r="C31" s="28"/>
      <c r="F31" s="28"/>
      <c r="G31" s="38"/>
      <c r="L31" s="28"/>
      <c r="M31" s="38"/>
      <c r="R31" s="28"/>
      <c r="S31" s="38"/>
      <c r="X31" s="28"/>
      <c r="Y31" s="38"/>
      <c r="AD31" s="28"/>
      <c r="AE31" s="38"/>
      <c r="AK31" s="38"/>
      <c r="BH31" s="23"/>
    </row>
    <row r="32" spans="1:60" s="6" customFormat="1" x14ac:dyDescent="0.25">
      <c r="C32" s="28"/>
      <c r="F32" s="28"/>
      <c r="G32" s="38"/>
      <c r="L32" s="28"/>
      <c r="M32" s="38"/>
      <c r="R32" s="28"/>
      <c r="S32" s="38"/>
      <c r="X32" s="28"/>
      <c r="Y32" s="38"/>
      <c r="AD32" s="28"/>
      <c r="AE32" s="38"/>
      <c r="AK32" s="38"/>
      <c r="BH32" s="23"/>
    </row>
    <row r="33" spans="3:60" s="6" customFormat="1" x14ac:dyDescent="0.25">
      <c r="C33" s="28"/>
      <c r="F33" s="28"/>
      <c r="G33" s="38"/>
      <c r="L33" s="28"/>
      <c r="M33" s="38"/>
      <c r="R33" s="28"/>
      <c r="S33" s="38"/>
      <c r="X33" s="28"/>
      <c r="Y33" s="38"/>
      <c r="AD33" s="28"/>
      <c r="AE33" s="38"/>
      <c r="AK33" s="38"/>
      <c r="BH33" s="23"/>
    </row>
    <row r="34" spans="3:60" s="6" customFormat="1" x14ac:dyDescent="0.25">
      <c r="C34" s="28"/>
      <c r="F34" s="28"/>
      <c r="G34" s="38"/>
      <c r="L34" s="28"/>
      <c r="M34" s="38"/>
      <c r="R34" s="28"/>
      <c r="S34" s="38"/>
      <c r="X34" s="28"/>
      <c r="Y34" s="38"/>
      <c r="AD34" s="28"/>
      <c r="AE34" s="38"/>
      <c r="AK34" s="38"/>
      <c r="BH34" s="23"/>
    </row>
    <row r="35" spans="3:60" s="6" customFormat="1" x14ac:dyDescent="0.25">
      <c r="C35" s="28"/>
      <c r="F35" s="28"/>
      <c r="G35" s="38"/>
      <c r="L35" s="28"/>
      <c r="M35" s="38"/>
      <c r="R35" s="28"/>
      <c r="S35" s="38"/>
      <c r="X35" s="28"/>
      <c r="Y35" s="38"/>
      <c r="AD35" s="28"/>
      <c r="AE35" s="38"/>
      <c r="AK35" s="38"/>
      <c r="BH35" s="23"/>
    </row>
    <row r="36" spans="3:60" s="6" customFormat="1" x14ac:dyDescent="0.25">
      <c r="C36" s="28"/>
      <c r="F36" s="28"/>
      <c r="G36" s="38"/>
      <c r="L36" s="28"/>
      <c r="M36" s="38"/>
      <c r="R36" s="28"/>
      <c r="S36" s="38"/>
      <c r="X36" s="28"/>
      <c r="Y36" s="38"/>
      <c r="AD36" s="28"/>
      <c r="AE36" s="38"/>
      <c r="AK36" s="38"/>
      <c r="BH36" s="23"/>
    </row>
    <row r="37" spans="3:60" s="6" customFormat="1" x14ac:dyDescent="0.25">
      <c r="C37" s="28"/>
      <c r="F37" s="28"/>
      <c r="G37" s="38"/>
      <c r="L37" s="28"/>
      <c r="M37" s="38"/>
      <c r="R37" s="28"/>
      <c r="S37" s="38"/>
      <c r="X37" s="28"/>
      <c r="Y37" s="38"/>
      <c r="AD37" s="28"/>
      <c r="AE37" s="38"/>
      <c r="AK37" s="38"/>
      <c r="BH37" s="23"/>
    </row>
    <row r="38" spans="3:60" s="6" customFormat="1" x14ac:dyDescent="0.25">
      <c r="C38" s="28"/>
      <c r="F38" s="28"/>
      <c r="G38" s="38"/>
      <c r="L38" s="28"/>
      <c r="M38" s="38"/>
      <c r="R38" s="28"/>
      <c r="S38" s="38"/>
      <c r="X38" s="28"/>
      <c r="Y38" s="38"/>
      <c r="AD38" s="28"/>
      <c r="AE38" s="38"/>
      <c r="AK38" s="38"/>
      <c r="BH38" s="23"/>
    </row>
    <row r="39" spans="3:60" s="6" customFormat="1" x14ac:dyDescent="0.25">
      <c r="C39" s="28"/>
      <c r="F39" s="28"/>
      <c r="G39" s="38"/>
      <c r="L39" s="28"/>
      <c r="M39" s="38"/>
      <c r="R39" s="28"/>
      <c r="S39" s="38"/>
      <c r="X39" s="28"/>
      <c r="Y39" s="38"/>
      <c r="AD39" s="28"/>
      <c r="AE39" s="38"/>
      <c r="AK39" s="38"/>
      <c r="BH39" s="23"/>
    </row>
    <row r="40" spans="3:60" s="6" customFormat="1" x14ac:dyDescent="0.25">
      <c r="C40" s="28"/>
      <c r="F40" s="28"/>
      <c r="G40" s="38"/>
      <c r="L40" s="28"/>
      <c r="M40" s="38"/>
      <c r="R40" s="28"/>
      <c r="S40" s="38"/>
      <c r="X40" s="28"/>
      <c r="Y40" s="38"/>
      <c r="AD40" s="28"/>
      <c r="AE40" s="38"/>
      <c r="AK40" s="38"/>
      <c r="BH40" s="23"/>
    </row>
    <row r="41" spans="3:60" s="6" customFormat="1" x14ac:dyDescent="0.25">
      <c r="C41" s="28"/>
      <c r="F41" s="28"/>
      <c r="G41" s="38"/>
      <c r="L41" s="28"/>
      <c r="M41" s="38"/>
      <c r="R41" s="28"/>
      <c r="S41" s="38"/>
      <c r="X41" s="28"/>
      <c r="Y41" s="38"/>
      <c r="AD41" s="28"/>
      <c r="AE41" s="38"/>
      <c r="AK41" s="38"/>
      <c r="BH41" s="23"/>
    </row>
    <row r="42" spans="3:60" s="6" customFormat="1" x14ac:dyDescent="0.25">
      <c r="C42" s="28"/>
      <c r="F42" s="28"/>
      <c r="G42" s="38"/>
      <c r="L42" s="28"/>
      <c r="M42" s="38"/>
      <c r="R42" s="28"/>
      <c r="S42" s="38"/>
      <c r="X42" s="28"/>
      <c r="Y42" s="38"/>
      <c r="AD42" s="28"/>
      <c r="AE42" s="38"/>
      <c r="AK42" s="38"/>
      <c r="BH42" s="23"/>
    </row>
    <row r="43" spans="3:60" s="6" customFormat="1" x14ac:dyDescent="0.25">
      <c r="C43" s="28"/>
      <c r="F43" s="28"/>
      <c r="G43" s="38"/>
      <c r="L43" s="28"/>
      <c r="M43" s="38"/>
      <c r="R43" s="28"/>
      <c r="S43" s="38"/>
      <c r="X43" s="28"/>
      <c r="Y43" s="38"/>
      <c r="AD43" s="28"/>
      <c r="AE43" s="38"/>
      <c r="AK43" s="38"/>
      <c r="BH43" s="23"/>
    </row>
    <row r="44" spans="3:60" s="6" customFormat="1" x14ac:dyDescent="0.25">
      <c r="C44" s="28"/>
      <c r="F44" s="28"/>
      <c r="G44" s="38"/>
      <c r="L44" s="28"/>
      <c r="M44" s="38"/>
      <c r="R44" s="28"/>
      <c r="S44" s="38"/>
      <c r="X44" s="28"/>
      <c r="Y44" s="38"/>
      <c r="AD44" s="28"/>
      <c r="AE44" s="38"/>
      <c r="AK44" s="38"/>
      <c r="BH44" s="23"/>
    </row>
    <row r="45" spans="3:60" s="6" customFormat="1" x14ac:dyDescent="0.25">
      <c r="C45" s="28"/>
      <c r="F45" s="28"/>
      <c r="G45" s="38"/>
      <c r="L45" s="28"/>
      <c r="M45" s="38"/>
      <c r="R45" s="28"/>
      <c r="S45" s="38"/>
      <c r="X45" s="28"/>
      <c r="Y45" s="38"/>
      <c r="AD45" s="28"/>
      <c r="AE45" s="38"/>
      <c r="AK45" s="38"/>
      <c r="BH45" s="23"/>
    </row>
    <row r="46" spans="3:60" s="6" customFormat="1" x14ac:dyDescent="0.25">
      <c r="C46" s="28"/>
      <c r="F46" s="28"/>
      <c r="G46" s="38"/>
      <c r="L46" s="28"/>
      <c r="M46" s="38"/>
      <c r="R46" s="28"/>
      <c r="S46" s="38"/>
      <c r="X46" s="28"/>
      <c r="Y46" s="38"/>
      <c r="AD46" s="28"/>
      <c r="AE46" s="38"/>
      <c r="AK46" s="38"/>
      <c r="BH46" s="23"/>
    </row>
    <row r="47" spans="3:60" s="6" customFormat="1" x14ac:dyDescent="0.25">
      <c r="C47" s="28"/>
      <c r="F47" s="28"/>
      <c r="G47" s="38"/>
      <c r="L47" s="28"/>
      <c r="M47" s="38"/>
      <c r="R47" s="28"/>
      <c r="S47" s="38"/>
      <c r="X47" s="28"/>
      <c r="Y47" s="38"/>
      <c r="AD47" s="28"/>
      <c r="AE47" s="38"/>
      <c r="AK47" s="38"/>
      <c r="BH47" s="23"/>
    </row>
  </sheetData>
  <mergeCells count="9">
    <mergeCell ref="H1:K1"/>
    <mergeCell ref="M1:Q1"/>
    <mergeCell ref="S1:W1"/>
    <mergeCell ref="BC1:BG1"/>
    <mergeCell ref="AE1:AI1"/>
    <mergeCell ref="Y1:AC1"/>
    <mergeCell ref="AQ1:AU1"/>
    <mergeCell ref="AW1:BA1"/>
    <mergeCell ref="AK1:A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zoomScaleNormal="100" workbookViewId="0">
      <selection activeCell="E18" sqref="E18"/>
    </sheetView>
  </sheetViews>
  <sheetFormatPr defaultColWidth="9.125" defaultRowHeight="14.3" x14ac:dyDescent="0.25"/>
  <cols>
    <col min="1" max="1" width="30" style="24" customWidth="1"/>
    <col min="2" max="2" width="37.875" style="24" customWidth="1"/>
    <col min="3" max="3" width="16.625" style="29" customWidth="1"/>
    <col min="4" max="4" width="1.25" style="29" customWidth="1"/>
    <col min="5" max="5" width="12.625" style="24" customWidth="1"/>
    <col min="6" max="6" width="1.75" style="29" customWidth="1"/>
    <col min="7" max="10" width="12.625" style="24" customWidth="1"/>
    <col min="11" max="11" width="1.75" style="29" customWidth="1"/>
    <col min="12" max="15" width="12.625" style="24" customWidth="1"/>
    <col min="16" max="16" width="1.75" style="29" customWidth="1"/>
    <col min="17" max="20" width="12.625" style="24" customWidth="1"/>
    <col min="21" max="21" width="1.75" style="29" customWidth="1"/>
    <col min="22" max="25" width="12.625" style="24" customWidth="1"/>
    <col min="26" max="26" width="1.75" style="24" customWidth="1"/>
    <col min="27" max="30" width="12.625" style="24" customWidth="1"/>
    <col min="31" max="31" width="1.75" style="24" customWidth="1"/>
    <col min="32" max="35" width="12.625" style="24" customWidth="1"/>
    <col min="36" max="36" width="1.75" style="24" customWidth="1"/>
    <col min="37" max="40" width="12.625" style="24" customWidth="1"/>
    <col min="41" max="41" width="1.25" style="24" customWidth="1"/>
    <col min="42" max="42" width="13.25" style="24" customWidth="1"/>
    <col min="43" max="16384" width="9.125" style="24"/>
  </cols>
  <sheetData>
    <row r="1" spans="1:42" s="26" customFormat="1" ht="14.95" customHeight="1" x14ac:dyDescent="0.25">
      <c r="A1" s="57" t="s">
        <v>123</v>
      </c>
      <c r="B1" s="2"/>
      <c r="C1" s="44"/>
      <c r="D1" s="44"/>
      <c r="E1" s="4" t="s">
        <v>0</v>
      </c>
      <c r="F1" s="44"/>
      <c r="G1" s="4" t="s">
        <v>0</v>
      </c>
      <c r="H1" s="4" t="s">
        <v>0</v>
      </c>
      <c r="I1" s="4" t="s">
        <v>0</v>
      </c>
      <c r="J1" s="4" t="s">
        <v>0</v>
      </c>
      <c r="K1" s="44"/>
      <c r="L1" s="4" t="s">
        <v>0</v>
      </c>
      <c r="M1" s="4" t="s">
        <v>0</v>
      </c>
      <c r="N1" s="4" t="s">
        <v>0</v>
      </c>
      <c r="O1" s="4" t="s">
        <v>0</v>
      </c>
      <c r="P1" s="44"/>
      <c r="Q1" s="4" t="s">
        <v>0</v>
      </c>
      <c r="R1" s="4" t="s">
        <v>0</v>
      </c>
      <c r="S1" s="4" t="s">
        <v>0</v>
      </c>
      <c r="T1" s="4" t="s">
        <v>0</v>
      </c>
      <c r="U1" s="44"/>
      <c r="V1" s="4" t="s">
        <v>0</v>
      </c>
      <c r="W1" s="4" t="s">
        <v>0</v>
      </c>
      <c r="X1" s="4" t="s">
        <v>0</v>
      </c>
      <c r="Y1" s="4" t="s">
        <v>0</v>
      </c>
      <c r="Z1" s="4"/>
      <c r="AA1" s="4" t="s">
        <v>0</v>
      </c>
      <c r="AB1" s="4" t="s">
        <v>63</v>
      </c>
      <c r="AC1" s="4" t="s">
        <v>0</v>
      </c>
      <c r="AD1" s="4" t="s">
        <v>0</v>
      </c>
      <c r="AE1" s="4"/>
      <c r="AF1" s="4" t="s">
        <v>0</v>
      </c>
      <c r="AG1" s="4" t="s">
        <v>0</v>
      </c>
      <c r="AH1" s="4" t="s">
        <v>0</v>
      </c>
      <c r="AI1" s="4" t="s">
        <v>0</v>
      </c>
      <c r="AJ1" s="4"/>
      <c r="AK1" s="4" t="s">
        <v>0</v>
      </c>
      <c r="AL1" s="4" t="s">
        <v>0</v>
      </c>
      <c r="AM1" s="4" t="s">
        <v>0</v>
      </c>
      <c r="AN1" s="4" t="s">
        <v>0</v>
      </c>
      <c r="AO1" s="4"/>
      <c r="AP1" s="4"/>
    </row>
    <row r="2" spans="1:42" ht="29.25" thickBot="1" x14ac:dyDescent="0.3">
      <c r="A2" s="7" t="s">
        <v>2</v>
      </c>
      <c r="B2" s="7" t="s">
        <v>1</v>
      </c>
      <c r="C2" s="7" t="s">
        <v>3</v>
      </c>
      <c r="D2" s="7"/>
      <c r="E2" s="7" t="s">
        <v>135</v>
      </c>
      <c r="F2" s="7"/>
      <c r="G2" s="7" t="s">
        <v>132</v>
      </c>
      <c r="H2" s="7" t="s">
        <v>130</v>
      </c>
      <c r="I2" s="7" t="s">
        <v>128</v>
      </c>
      <c r="J2" s="7" t="s">
        <v>126</v>
      </c>
      <c r="K2" s="7"/>
      <c r="L2" s="7" t="s">
        <v>119</v>
      </c>
      <c r="M2" s="7" t="s">
        <v>117</v>
      </c>
      <c r="N2" s="7" t="s">
        <v>113</v>
      </c>
      <c r="O2" s="7" t="s">
        <v>82</v>
      </c>
      <c r="P2" s="7"/>
      <c r="Q2" s="7" t="s">
        <v>81</v>
      </c>
      <c r="R2" s="7" t="s">
        <v>79</v>
      </c>
      <c r="S2" s="7" t="s">
        <v>78</v>
      </c>
      <c r="T2" s="7" t="s">
        <v>76</v>
      </c>
      <c r="U2" s="7"/>
      <c r="V2" s="7" t="s">
        <v>73</v>
      </c>
      <c r="W2" s="7" t="s">
        <v>67</v>
      </c>
      <c r="X2" s="7" t="s">
        <v>66</v>
      </c>
      <c r="Y2" s="7" t="s">
        <v>65</v>
      </c>
      <c r="Z2" s="7"/>
      <c r="AA2" s="7" t="s">
        <v>62</v>
      </c>
      <c r="AB2" s="7" t="s">
        <v>50</v>
      </c>
      <c r="AC2" s="7" t="s">
        <v>51</v>
      </c>
      <c r="AD2" s="7" t="s">
        <v>52</v>
      </c>
      <c r="AE2" s="7"/>
      <c r="AF2" s="7" t="s">
        <v>53</v>
      </c>
      <c r="AG2" s="7" t="s">
        <v>54</v>
      </c>
      <c r="AH2" s="7" t="s">
        <v>55</v>
      </c>
      <c r="AI2" s="7" t="s">
        <v>56</v>
      </c>
      <c r="AJ2" s="7"/>
      <c r="AK2" s="7" t="s">
        <v>57</v>
      </c>
      <c r="AL2" s="7" t="s">
        <v>58</v>
      </c>
      <c r="AM2" s="7" t="s">
        <v>60</v>
      </c>
      <c r="AN2" s="7" t="s">
        <v>59</v>
      </c>
      <c r="AO2" s="61"/>
      <c r="AP2" s="61"/>
    </row>
    <row r="3" spans="1:42" ht="14.95" thickTop="1" x14ac:dyDescent="0.25">
      <c r="A3" s="8" t="s">
        <v>4</v>
      </c>
      <c r="B3" s="22" t="s">
        <v>74</v>
      </c>
      <c r="C3" s="3">
        <v>4801337</v>
      </c>
      <c r="D3" s="3"/>
      <c r="E3" s="10">
        <v>431</v>
      </c>
      <c r="F3" s="44"/>
      <c r="G3" s="10">
        <v>466</v>
      </c>
      <c r="H3" s="10">
        <v>468</v>
      </c>
      <c r="I3" s="10">
        <v>469</v>
      </c>
      <c r="J3" s="10">
        <v>497</v>
      </c>
      <c r="K3" s="44"/>
      <c r="L3" s="10">
        <v>472</v>
      </c>
      <c r="M3" s="10">
        <v>450</v>
      </c>
      <c r="N3" s="10">
        <v>418</v>
      </c>
      <c r="O3" s="10">
        <v>425</v>
      </c>
      <c r="P3" s="44"/>
      <c r="Q3" s="10">
        <v>437</v>
      </c>
      <c r="R3" s="10">
        <v>472</v>
      </c>
      <c r="S3" s="10">
        <v>543</v>
      </c>
      <c r="T3" s="10">
        <v>602</v>
      </c>
      <c r="U3" s="44"/>
      <c r="V3" s="10">
        <v>575</v>
      </c>
      <c r="W3" s="10">
        <v>601</v>
      </c>
      <c r="X3" s="10">
        <v>582</v>
      </c>
      <c r="Y3" s="10">
        <v>603</v>
      </c>
      <c r="Z3" s="10"/>
      <c r="AA3" s="10">
        <f>565+16</f>
        <v>581</v>
      </c>
      <c r="AB3" s="10">
        <v>566</v>
      </c>
      <c r="AC3" s="10">
        <v>560</v>
      </c>
      <c r="AD3" s="10">
        <v>560</v>
      </c>
      <c r="AE3" s="10"/>
      <c r="AF3" s="10">
        <v>537</v>
      </c>
      <c r="AG3" s="12">
        <v>539</v>
      </c>
      <c r="AH3" s="3">
        <v>530</v>
      </c>
      <c r="AI3" s="3">
        <v>536</v>
      </c>
      <c r="AJ3" s="10"/>
      <c r="AK3" s="3">
        <v>552</v>
      </c>
      <c r="AL3" s="3">
        <v>552</v>
      </c>
      <c r="AM3" s="3">
        <v>576</v>
      </c>
      <c r="AN3" s="3">
        <v>616</v>
      </c>
      <c r="AO3" s="12"/>
      <c r="AP3" s="15"/>
    </row>
    <row r="4" spans="1:42" x14ac:dyDescent="0.25">
      <c r="A4" s="2" t="s">
        <v>5</v>
      </c>
      <c r="B4" s="22" t="s">
        <v>75</v>
      </c>
      <c r="C4" s="3">
        <v>4800732</v>
      </c>
      <c r="D4" s="3"/>
      <c r="E4" s="10">
        <v>264</v>
      </c>
      <c r="F4" s="44"/>
      <c r="G4" s="10">
        <v>254</v>
      </c>
      <c r="H4" s="10">
        <v>243</v>
      </c>
      <c r="I4" s="10">
        <v>259</v>
      </c>
      <c r="J4" s="10">
        <v>264</v>
      </c>
      <c r="K4" s="44"/>
      <c r="L4" s="10">
        <v>273</v>
      </c>
      <c r="M4" s="10">
        <v>251</v>
      </c>
      <c r="N4" s="10">
        <v>247</v>
      </c>
      <c r="O4" s="10">
        <v>252</v>
      </c>
      <c r="P4" s="44"/>
      <c r="Q4" s="10">
        <v>254</v>
      </c>
      <c r="R4" s="10">
        <v>261</v>
      </c>
      <c r="S4" s="10">
        <v>253</v>
      </c>
      <c r="T4" s="10">
        <v>239</v>
      </c>
      <c r="U4" s="44"/>
      <c r="V4" s="10">
        <v>223</v>
      </c>
      <c r="W4" s="10">
        <v>39</v>
      </c>
      <c r="X4" s="10">
        <v>283</v>
      </c>
      <c r="Y4" s="10">
        <v>276</v>
      </c>
      <c r="Z4" s="10"/>
      <c r="AA4" s="10">
        <f>266+4+3</f>
        <v>273</v>
      </c>
      <c r="AB4" s="10">
        <v>254</v>
      </c>
      <c r="AC4" s="10">
        <v>251</v>
      </c>
      <c r="AD4" s="10">
        <v>246</v>
      </c>
      <c r="AE4" s="10"/>
      <c r="AF4" s="10">
        <v>252</v>
      </c>
      <c r="AG4" s="12">
        <v>256</v>
      </c>
      <c r="AH4" s="3">
        <v>236</v>
      </c>
      <c r="AI4" s="3">
        <v>232</v>
      </c>
      <c r="AJ4" s="10"/>
      <c r="AK4" s="3">
        <v>229</v>
      </c>
      <c r="AL4" s="3">
        <v>231</v>
      </c>
      <c r="AM4" s="3">
        <v>233</v>
      </c>
      <c r="AN4" s="3">
        <v>271</v>
      </c>
      <c r="AO4" s="12"/>
      <c r="AP4" s="15"/>
    </row>
    <row r="5" spans="1:42" x14ac:dyDescent="0.25">
      <c r="A5" s="2" t="s">
        <v>6</v>
      </c>
      <c r="B5" s="22" t="s">
        <v>44</v>
      </c>
      <c r="C5" s="3">
        <v>4800977</v>
      </c>
      <c r="D5" s="3"/>
      <c r="E5" s="10">
        <v>1050</v>
      </c>
      <c r="F5" s="44"/>
      <c r="G5" s="10">
        <v>1031</v>
      </c>
      <c r="H5" s="10">
        <v>1032</v>
      </c>
      <c r="I5" s="10">
        <v>1053</v>
      </c>
      <c r="J5" s="10">
        <v>1013</v>
      </c>
      <c r="K5" s="44"/>
      <c r="L5" s="10">
        <v>992</v>
      </c>
      <c r="M5" s="10">
        <v>967</v>
      </c>
      <c r="N5" s="10">
        <v>904</v>
      </c>
      <c r="O5" s="10">
        <v>933</v>
      </c>
      <c r="P5" s="44"/>
      <c r="Q5" s="10">
        <v>988</v>
      </c>
      <c r="R5" s="10">
        <v>1034</v>
      </c>
      <c r="S5" s="10">
        <v>1088</v>
      </c>
      <c r="T5" s="10">
        <v>1200</v>
      </c>
      <c r="U5" s="44"/>
      <c r="V5" s="10">
        <v>1220</v>
      </c>
      <c r="W5" s="10">
        <v>1261</v>
      </c>
      <c r="X5" s="10">
        <v>1221</v>
      </c>
      <c r="Y5" s="10">
        <v>1191</v>
      </c>
      <c r="Z5" s="10"/>
      <c r="AA5" s="10">
        <f>1152+12+12</f>
        <v>1176</v>
      </c>
      <c r="AB5" s="10">
        <v>1173</v>
      </c>
      <c r="AC5" s="10">
        <v>1192</v>
      </c>
      <c r="AD5" s="10">
        <v>1209</v>
      </c>
      <c r="AE5" s="10"/>
      <c r="AF5" s="10">
        <v>1220</v>
      </c>
      <c r="AG5" s="15">
        <v>1220</v>
      </c>
      <c r="AH5" s="10">
        <v>1218</v>
      </c>
      <c r="AI5" s="10">
        <v>1233</v>
      </c>
      <c r="AJ5" s="10"/>
      <c r="AK5" s="10">
        <v>1255</v>
      </c>
      <c r="AL5" s="10">
        <v>1276</v>
      </c>
      <c r="AM5" s="10">
        <v>1290</v>
      </c>
      <c r="AN5" s="10">
        <v>1565</v>
      </c>
      <c r="AO5" s="15"/>
      <c r="AP5" s="15"/>
    </row>
    <row r="6" spans="1:42" x14ac:dyDescent="0.25">
      <c r="A6" s="2" t="s">
        <v>7</v>
      </c>
      <c r="B6" s="22" t="s">
        <v>37</v>
      </c>
      <c r="C6" s="3">
        <v>4801200</v>
      </c>
      <c r="D6" s="3"/>
      <c r="E6" s="10">
        <v>262</v>
      </c>
      <c r="F6" s="44"/>
      <c r="G6" s="10">
        <v>257</v>
      </c>
      <c r="H6" s="10">
        <v>257</v>
      </c>
      <c r="I6" s="10">
        <v>245</v>
      </c>
      <c r="J6" s="10">
        <v>224</v>
      </c>
      <c r="K6" s="44"/>
      <c r="L6" s="10">
        <v>206</v>
      </c>
      <c r="M6" s="10">
        <v>160</v>
      </c>
      <c r="N6" s="10">
        <v>175</v>
      </c>
      <c r="O6" s="10">
        <v>168</v>
      </c>
      <c r="P6" s="44"/>
      <c r="Q6" s="10">
        <v>166</v>
      </c>
      <c r="R6" s="10">
        <v>168</v>
      </c>
      <c r="S6" s="10">
        <v>187</v>
      </c>
      <c r="T6" s="10">
        <v>182</v>
      </c>
      <c r="U6" s="44"/>
      <c r="V6" s="10">
        <v>222</v>
      </c>
      <c r="W6" s="10">
        <v>270</v>
      </c>
      <c r="X6" s="10">
        <v>240</v>
      </c>
      <c r="Y6" s="10">
        <v>216</v>
      </c>
      <c r="Z6" s="10"/>
      <c r="AA6" s="10">
        <f>162+12+4</f>
        <v>178</v>
      </c>
      <c r="AB6" s="10">
        <v>201</v>
      </c>
      <c r="AC6" s="10">
        <v>187</v>
      </c>
      <c r="AD6" s="10">
        <v>195</v>
      </c>
      <c r="AE6" s="10"/>
      <c r="AF6" s="10">
        <v>202</v>
      </c>
      <c r="AG6" s="12">
        <v>205</v>
      </c>
      <c r="AH6" s="3">
        <v>205</v>
      </c>
      <c r="AI6" s="3">
        <v>179</v>
      </c>
      <c r="AJ6" s="10"/>
      <c r="AK6" s="3">
        <v>165</v>
      </c>
      <c r="AL6" s="3">
        <v>121</v>
      </c>
      <c r="AM6" s="3">
        <v>128</v>
      </c>
      <c r="AN6" s="3">
        <v>177</v>
      </c>
      <c r="AO6" s="12"/>
      <c r="AP6" s="15"/>
    </row>
    <row r="7" spans="1:42" x14ac:dyDescent="0.25">
      <c r="A7" s="2" t="s">
        <v>8</v>
      </c>
      <c r="B7" s="22" t="s">
        <v>40</v>
      </c>
      <c r="C7" s="3">
        <v>4801034</v>
      </c>
      <c r="D7" s="3"/>
      <c r="E7" s="14">
        <v>200</v>
      </c>
      <c r="F7" s="44"/>
      <c r="G7" s="14">
        <v>200</v>
      </c>
      <c r="H7" s="14">
        <v>192</v>
      </c>
      <c r="I7" s="14">
        <v>213</v>
      </c>
      <c r="J7" s="14">
        <v>204</v>
      </c>
      <c r="K7" s="44"/>
      <c r="L7" s="14">
        <v>226</v>
      </c>
      <c r="M7" s="14">
        <v>216</v>
      </c>
      <c r="N7" s="14">
        <v>187</v>
      </c>
      <c r="O7" s="14">
        <v>182</v>
      </c>
      <c r="P7" s="44"/>
      <c r="Q7" s="14">
        <v>177</v>
      </c>
      <c r="R7" s="14">
        <v>181</v>
      </c>
      <c r="S7" s="14">
        <v>188</v>
      </c>
      <c r="T7" s="14">
        <v>191</v>
      </c>
      <c r="U7" s="44"/>
      <c r="V7" s="14">
        <v>191</v>
      </c>
      <c r="W7" s="14">
        <v>208</v>
      </c>
      <c r="X7" s="14">
        <v>185</v>
      </c>
      <c r="Y7" s="14">
        <v>176</v>
      </c>
      <c r="Z7" s="14"/>
      <c r="AA7" s="14">
        <f>166+8</f>
        <v>174</v>
      </c>
      <c r="AB7" s="14">
        <v>166</v>
      </c>
      <c r="AC7" s="14">
        <v>169</v>
      </c>
      <c r="AD7" s="14">
        <v>160</v>
      </c>
      <c r="AE7" s="14"/>
      <c r="AF7" s="14">
        <v>155</v>
      </c>
      <c r="AG7" s="12">
        <v>159</v>
      </c>
      <c r="AH7" s="3">
        <v>151</v>
      </c>
      <c r="AI7" s="3">
        <v>162</v>
      </c>
      <c r="AJ7" s="14"/>
      <c r="AK7" s="3">
        <v>151</v>
      </c>
      <c r="AL7" s="3">
        <v>151</v>
      </c>
      <c r="AM7" s="3">
        <v>163</v>
      </c>
      <c r="AN7" s="3">
        <v>155</v>
      </c>
      <c r="AO7" s="12"/>
      <c r="AP7" s="15"/>
    </row>
    <row r="8" spans="1:42" x14ac:dyDescent="0.25">
      <c r="A8" s="2" t="s">
        <v>9</v>
      </c>
      <c r="B8" s="2" t="s">
        <v>38</v>
      </c>
      <c r="C8" s="3">
        <v>4801215</v>
      </c>
      <c r="D8" s="3"/>
      <c r="E8" s="10">
        <v>76</v>
      </c>
      <c r="F8" s="44"/>
      <c r="G8" s="10">
        <v>80</v>
      </c>
      <c r="H8" s="10">
        <v>81</v>
      </c>
      <c r="I8" s="10">
        <v>85</v>
      </c>
      <c r="J8" s="10">
        <v>79</v>
      </c>
      <c r="K8" s="44"/>
      <c r="L8" s="10">
        <v>76</v>
      </c>
      <c r="M8" s="10">
        <v>103</v>
      </c>
      <c r="N8" s="10">
        <v>115</v>
      </c>
      <c r="O8" s="10">
        <v>113</v>
      </c>
      <c r="P8" s="44"/>
      <c r="Q8" s="10">
        <v>78</v>
      </c>
      <c r="R8" s="10">
        <v>59</v>
      </c>
      <c r="S8" s="10">
        <v>54</v>
      </c>
      <c r="T8" s="10">
        <v>60</v>
      </c>
      <c r="U8" s="44"/>
      <c r="V8" s="10">
        <v>61</v>
      </c>
      <c r="W8" s="10">
        <v>62</v>
      </c>
      <c r="X8" s="10">
        <v>52</v>
      </c>
      <c r="Y8" s="10">
        <v>61</v>
      </c>
      <c r="Z8" s="10"/>
      <c r="AA8" s="10">
        <f>107+4+2</f>
        <v>113</v>
      </c>
      <c r="AB8" s="10">
        <v>154</v>
      </c>
      <c r="AC8" s="10">
        <v>152</v>
      </c>
      <c r="AD8" s="10">
        <v>154</v>
      </c>
      <c r="AE8" s="10"/>
      <c r="AF8" s="10">
        <v>149</v>
      </c>
      <c r="AG8" s="12">
        <v>151</v>
      </c>
      <c r="AH8" s="3">
        <v>149</v>
      </c>
      <c r="AI8" s="3">
        <v>147</v>
      </c>
      <c r="AJ8" s="10"/>
      <c r="AK8" s="3">
        <v>142</v>
      </c>
      <c r="AL8" s="3">
        <v>134</v>
      </c>
      <c r="AM8" s="3">
        <v>135</v>
      </c>
      <c r="AN8" s="3">
        <v>138</v>
      </c>
      <c r="AO8" s="12"/>
      <c r="AP8" s="15"/>
    </row>
    <row r="9" spans="1:42" x14ac:dyDescent="0.25">
      <c r="A9" s="2" t="s">
        <v>10</v>
      </c>
      <c r="B9" s="22" t="s">
        <v>74</v>
      </c>
      <c r="C9" s="3">
        <v>4800992</v>
      </c>
      <c r="D9" s="3"/>
      <c r="E9" s="10">
        <v>291</v>
      </c>
      <c r="F9" s="44"/>
      <c r="G9" s="10">
        <v>294</v>
      </c>
      <c r="H9" s="10">
        <v>306</v>
      </c>
      <c r="I9" s="10">
        <v>315</v>
      </c>
      <c r="J9" s="10">
        <v>306</v>
      </c>
      <c r="K9" s="44"/>
      <c r="L9" s="10">
        <v>278</v>
      </c>
      <c r="M9" s="10">
        <v>279</v>
      </c>
      <c r="N9" s="10">
        <v>268</v>
      </c>
      <c r="O9" s="10">
        <v>263</v>
      </c>
      <c r="P9" s="44"/>
      <c r="Q9" s="10">
        <v>272</v>
      </c>
      <c r="R9" s="10">
        <v>292</v>
      </c>
      <c r="S9" s="10">
        <v>305</v>
      </c>
      <c r="T9" s="10">
        <v>342</v>
      </c>
      <c r="U9" s="44"/>
      <c r="V9" s="10">
        <v>353</v>
      </c>
      <c r="W9" s="10">
        <v>356</v>
      </c>
      <c r="X9" s="10">
        <v>352</v>
      </c>
      <c r="Y9" s="10">
        <v>363</v>
      </c>
      <c r="Z9" s="10"/>
      <c r="AA9" s="10">
        <f>309+69</f>
        <v>378</v>
      </c>
      <c r="AB9" s="10">
        <v>283</v>
      </c>
      <c r="AC9" s="10">
        <v>296</v>
      </c>
      <c r="AD9" s="10">
        <v>315</v>
      </c>
      <c r="AE9" s="10"/>
      <c r="AF9" s="10">
        <v>348</v>
      </c>
      <c r="AG9" s="12">
        <v>369</v>
      </c>
      <c r="AH9" s="3">
        <v>374</v>
      </c>
      <c r="AI9" s="3">
        <v>375</v>
      </c>
      <c r="AJ9" s="10"/>
      <c r="AK9" s="3">
        <v>389</v>
      </c>
      <c r="AL9" s="3">
        <v>415</v>
      </c>
      <c r="AM9" s="3">
        <v>455</v>
      </c>
      <c r="AN9" s="3">
        <v>485</v>
      </c>
      <c r="AO9" s="12"/>
      <c r="AP9" s="15"/>
    </row>
    <row r="10" spans="1:42" x14ac:dyDescent="0.25">
      <c r="A10" s="2" t="s">
        <v>11</v>
      </c>
      <c r="B10" s="22" t="s">
        <v>45</v>
      </c>
      <c r="C10" s="3">
        <v>4801429</v>
      </c>
      <c r="D10" s="3"/>
      <c r="E10" s="10">
        <v>65</v>
      </c>
      <c r="F10" s="44"/>
      <c r="G10" s="10">
        <v>60</v>
      </c>
      <c r="H10" s="10">
        <v>58</v>
      </c>
      <c r="I10" s="10">
        <v>58</v>
      </c>
      <c r="J10" s="10">
        <v>57</v>
      </c>
      <c r="K10" s="44"/>
      <c r="L10" s="10">
        <v>57</v>
      </c>
      <c r="M10" s="10">
        <v>56</v>
      </c>
      <c r="N10" s="10">
        <v>60</v>
      </c>
      <c r="O10" s="10">
        <v>61</v>
      </c>
      <c r="P10" s="44"/>
      <c r="Q10" s="10">
        <v>61</v>
      </c>
      <c r="R10" s="10">
        <v>61</v>
      </c>
      <c r="S10" s="10">
        <v>74</v>
      </c>
      <c r="T10" s="10">
        <v>78</v>
      </c>
      <c r="U10" s="44"/>
      <c r="V10" s="10">
        <v>88</v>
      </c>
      <c r="W10" s="10">
        <v>92</v>
      </c>
      <c r="X10" s="10">
        <v>92</v>
      </c>
      <c r="Y10" s="10">
        <v>90</v>
      </c>
      <c r="Z10" s="10"/>
      <c r="AA10" s="10">
        <f>73+4+5</f>
        <v>82</v>
      </c>
      <c r="AB10" s="10">
        <v>86</v>
      </c>
      <c r="AC10" s="10">
        <v>84</v>
      </c>
      <c r="AD10" s="10">
        <v>80</v>
      </c>
      <c r="AE10" s="10"/>
      <c r="AF10" s="10">
        <v>81</v>
      </c>
      <c r="AG10" s="12">
        <v>82</v>
      </c>
      <c r="AH10" s="3">
        <v>82</v>
      </c>
      <c r="AI10" s="3">
        <v>81</v>
      </c>
      <c r="AJ10" s="10"/>
      <c r="AK10" s="3">
        <v>82</v>
      </c>
      <c r="AL10" s="3">
        <v>83</v>
      </c>
      <c r="AM10" s="3">
        <v>83</v>
      </c>
      <c r="AN10" s="3">
        <v>81</v>
      </c>
      <c r="AO10" s="12"/>
      <c r="AP10" s="15"/>
    </row>
    <row r="11" spans="1:42" x14ac:dyDescent="0.25">
      <c r="A11" s="2" t="s">
        <v>12</v>
      </c>
      <c r="B11" s="22" t="s">
        <v>75</v>
      </c>
      <c r="C11" s="3">
        <v>4801078</v>
      </c>
      <c r="D11" s="3"/>
      <c r="E11" s="10">
        <v>277</v>
      </c>
      <c r="F11" s="44"/>
      <c r="G11" s="10">
        <v>279</v>
      </c>
      <c r="H11" s="10">
        <v>267</v>
      </c>
      <c r="I11" s="10">
        <v>268</v>
      </c>
      <c r="J11" s="10">
        <v>254</v>
      </c>
      <c r="K11" s="44"/>
      <c r="L11" s="10">
        <v>238</v>
      </c>
      <c r="M11" s="10">
        <v>221</v>
      </c>
      <c r="N11" s="10">
        <v>206</v>
      </c>
      <c r="O11" s="10">
        <v>221</v>
      </c>
      <c r="P11" s="44"/>
      <c r="Q11" s="10">
        <v>227</v>
      </c>
      <c r="R11" s="10">
        <v>235</v>
      </c>
      <c r="S11" s="10">
        <v>226</v>
      </c>
      <c r="T11" s="10">
        <v>227</v>
      </c>
      <c r="U11" s="44"/>
      <c r="V11" s="10">
        <v>210</v>
      </c>
      <c r="W11" s="10">
        <v>41</v>
      </c>
      <c r="X11" s="10">
        <v>301</v>
      </c>
      <c r="Y11" s="10">
        <v>304</v>
      </c>
      <c r="Z11" s="10"/>
      <c r="AA11" s="10">
        <f>311+4+3</f>
        <v>318</v>
      </c>
      <c r="AB11" s="10">
        <v>305</v>
      </c>
      <c r="AC11" s="10">
        <v>309</v>
      </c>
      <c r="AD11" s="10">
        <v>295</v>
      </c>
      <c r="AE11" s="10"/>
      <c r="AF11" s="10">
        <v>298</v>
      </c>
      <c r="AG11" s="12">
        <v>314</v>
      </c>
      <c r="AH11" s="3">
        <v>306</v>
      </c>
      <c r="AI11" s="3">
        <v>293</v>
      </c>
      <c r="AJ11" s="10"/>
      <c r="AK11" s="3">
        <v>300</v>
      </c>
      <c r="AL11" s="3">
        <v>293</v>
      </c>
      <c r="AM11" s="3">
        <v>284</v>
      </c>
      <c r="AN11" s="3">
        <v>292</v>
      </c>
      <c r="AO11" s="12"/>
      <c r="AP11" s="15"/>
    </row>
    <row r="12" spans="1:42" s="26" customFormat="1" ht="15.8" customHeight="1" x14ac:dyDescent="0.25">
      <c r="A12" s="2" t="s">
        <v>61</v>
      </c>
      <c r="B12" s="22" t="s">
        <v>39</v>
      </c>
      <c r="C12" s="3">
        <v>4801353</v>
      </c>
      <c r="D12" s="3"/>
      <c r="E12" s="10">
        <v>1116</v>
      </c>
      <c r="F12" s="44"/>
      <c r="G12" s="10">
        <v>1107</v>
      </c>
      <c r="H12" s="10">
        <v>1076</v>
      </c>
      <c r="I12" s="10">
        <v>1089</v>
      </c>
      <c r="J12" s="10">
        <v>1116</v>
      </c>
      <c r="K12" s="44"/>
      <c r="L12" s="10">
        <v>1047</v>
      </c>
      <c r="M12" s="10">
        <v>986</v>
      </c>
      <c r="N12" s="10">
        <v>964</v>
      </c>
      <c r="O12" s="10">
        <v>991</v>
      </c>
      <c r="P12" s="44"/>
      <c r="Q12" s="10">
        <v>1015</v>
      </c>
      <c r="R12" s="10">
        <v>988</v>
      </c>
      <c r="S12" s="10">
        <v>999</v>
      </c>
      <c r="T12" s="10">
        <v>1228</v>
      </c>
      <c r="U12" s="44"/>
      <c r="V12" s="10">
        <v>1242</v>
      </c>
      <c r="W12" s="10">
        <v>1279</v>
      </c>
      <c r="X12" s="10">
        <v>1267</v>
      </c>
      <c r="Y12" s="10">
        <v>1262</v>
      </c>
      <c r="Z12" s="10"/>
      <c r="AA12" s="10">
        <f>1261+4+9</f>
        <v>1274</v>
      </c>
      <c r="AB12" s="10">
        <v>1278</v>
      </c>
      <c r="AC12" s="10">
        <v>1328</v>
      </c>
      <c r="AD12" s="10">
        <v>1352</v>
      </c>
      <c r="AE12" s="10"/>
      <c r="AF12" s="10">
        <v>1375</v>
      </c>
      <c r="AG12" s="15">
        <v>1369</v>
      </c>
      <c r="AH12" s="10">
        <v>1324</v>
      </c>
      <c r="AI12" s="10">
        <v>1319</v>
      </c>
      <c r="AJ12" s="10"/>
      <c r="AK12" s="10">
        <v>1283</v>
      </c>
      <c r="AL12" s="10">
        <v>1037</v>
      </c>
      <c r="AM12" s="10">
        <v>1040</v>
      </c>
      <c r="AN12" s="10">
        <v>1382</v>
      </c>
      <c r="AO12" s="15"/>
      <c r="AP12" s="15"/>
    </row>
    <row r="13" spans="1:42" x14ac:dyDescent="0.25">
      <c r="A13" s="2" t="s">
        <v>14</v>
      </c>
      <c r="B13" s="22" t="s">
        <v>40</v>
      </c>
      <c r="C13" s="3">
        <v>4800993</v>
      </c>
      <c r="D13" s="3"/>
      <c r="E13" s="10">
        <v>113</v>
      </c>
      <c r="F13" s="44"/>
      <c r="G13" s="10">
        <v>122</v>
      </c>
      <c r="H13" s="10">
        <v>121</v>
      </c>
      <c r="I13" s="10">
        <v>139</v>
      </c>
      <c r="J13" s="10">
        <v>125</v>
      </c>
      <c r="K13" s="44"/>
      <c r="L13" s="10">
        <v>155</v>
      </c>
      <c r="M13" s="10">
        <v>147</v>
      </c>
      <c r="N13" s="10">
        <v>112</v>
      </c>
      <c r="O13" s="10">
        <v>108</v>
      </c>
      <c r="P13" s="44"/>
      <c r="Q13" s="10">
        <v>119</v>
      </c>
      <c r="R13" s="10">
        <v>120</v>
      </c>
      <c r="S13" s="10">
        <v>112</v>
      </c>
      <c r="T13" s="10">
        <v>117</v>
      </c>
      <c r="U13" s="44"/>
      <c r="V13" s="10">
        <v>129</v>
      </c>
      <c r="W13" s="10">
        <v>142</v>
      </c>
      <c r="X13" s="10">
        <v>116</v>
      </c>
      <c r="Y13" s="10">
        <v>113</v>
      </c>
      <c r="Z13" s="10"/>
      <c r="AA13" s="10">
        <f>107+4+1</f>
        <v>112</v>
      </c>
      <c r="AB13" s="10">
        <v>109</v>
      </c>
      <c r="AC13" s="10">
        <v>107</v>
      </c>
      <c r="AD13" s="10">
        <v>112</v>
      </c>
      <c r="AE13" s="10"/>
      <c r="AF13" s="10">
        <v>113</v>
      </c>
      <c r="AG13" s="12">
        <v>109</v>
      </c>
      <c r="AH13" s="3">
        <v>101</v>
      </c>
      <c r="AI13" s="3">
        <v>106</v>
      </c>
      <c r="AJ13" s="10"/>
      <c r="AK13" s="3">
        <v>90</v>
      </c>
      <c r="AL13" s="3">
        <v>89</v>
      </c>
      <c r="AM13" s="3">
        <v>93</v>
      </c>
      <c r="AN13" s="3">
        <v>101</v>
      </c>
      <c r="AO13" s="12"/>
      <c r="AP13" s="15"/>
    </row>
    <row r="14" spans="1:42" x14ac:dyDescent="0.25">
      <c r="A14" s="2" t="s">
        <v>15</v>
      </c>
      <c r="B14" s="22" t="s">
        <v>46</v>
      </c>
      <c r="C14" s="3">
        <v>4800083</v>
      </c>
      <c r="D14" s="3"/>
      <c r="E14" s="10">
        <v>59</v>
      </c>
      <c r="F14" s="44"/>
      <c r="G14" s="10">
        <v>58</v>
      </c>
      <c r="H14" s="10">
        <v>57</v>
      </c>
      <c r="I14" s="10">
        <v>57</v>
      </c>
      <c r="J14" s="10">
        <v>57</v>
      </c>
      <c r="K14" s="44"/>
      <c r="L14" s="10">
        <v>58</v>
      </c>
      <c r="M14" s="10">
        <v>58</v>
      </c>
      <c r="N14" s="10">
        <v>59</v>
      </c>
      <c r="O14" s="10">
        <v>60</v>
      </c>
      <c r="P14" s="44"/>
      <c r="Q14" s="10">
        <v>61</v>
      </c>
      <c r="R14" s="10">
        <v>61</v>
      </c>
      <c r="S14" s="10">
        <v>61</v>
      </c>
      <c r="T14" s="10">
        <v>64</v>
      </c>
      <c r="U14" s="44"/>
      <c r="V14" s="10">
        <v>64</v>
      </c>
      <c r="W14" s="10">
        <v>64</v>
      </c>
      <c r="X14" s="10">
        <v>61</v>
      </c>
      <c r="Y14" s="10">
        <v>64</v>
      </c>
      <c r="Z14" s="10"/>
      <c r="AA14" s="10">
        <f>63+1</f>
        <v>64</v>
      </c>
      <c r="AB14" s="10">
        <v>67</v>
      </c>
      <c r="AC14" s="10">
        <v>66</v>
      </c>
      <c r="AD14" s="10">
        <v>66</v>
      </c>
      <c r="AE14" s="10"/>
      <c r="AF14" s="10">
        <v>61</v>
      </c>
      <c r="AG14" s="12">
        <v>66</v>
      </c>
      <c r="AH14" s="3">
        <v>63</v>
      </c>
      <c r="AI14" s="3">
        <v>62</v>
      </c>
      <c r="AJ14" s="10"/>
      <c r="AK14" s="3">
        <v>65</v>
      </c>
      <c r="AL14" s="3">
        <v>65</v>
      </c>
      <c r="AM14" s="3">
        <v>69</v>
      </c>
      <c r="AN14" s="3">
        <v>69</v>
      </c>
      <c r="AO14" s="12"/>
      <c r="AP14" s="15"/>
    </row>
    <row r="15" spans="1:42" x14ac:dyDescent="0.25">
      <c r="A15" s="48" t="s">
        <v>16</v>
      </c>
      <c r="B15" s="13" t="s">
        <v>112</v>
      </c>
      <c r="C15" s="3">
        <v>4801180</v>
      </c>
      <c r="D15" s="3"/>
      <c r="E15" s="15">
        <v>151</v>
      </c>
      <c r="F15" s="44"/>
      <c r="G15" s="15">
        <v>149</v>
      </c>
      <c r="H15" s="15">
        <v>138</v>
      </c>
      <c r="I15" s="15">
        <v>134</v>
      </c>
      <c r="J15" s="15">
        <v>140</v>
      </c>
      <c r="K15" s="44"/>
      <c r="L15" s="15">
        <v>125</v>
      </c>
      <c r="M15" s="15">
        <v>133</v>
      </c>
      <c r="N15" s="15">
        <v>138</v>
      </c>
      <c r="O15" s="15">
        <v>138</v>
      </c>
      <c r="P15" s="44"/>
      <c r="Q15" s="15">
        <v>145</v>
      </c>
      <c r="R15" s="15">
        <v>144</v>
      </c>
      <c r="S15" s="15">
        <v>149</v>
      </c>
      <c r="T15" s="15">
        <v>149</v>
      </c>
      <c r="U15" s="44"/>
      <c r="V15" s="15">
        <v>157</v>
      </c>
      <c r="W15" s="15">
        <v>160</v>
      </c>
      <c r="X15" s="15">
        <v>165</v>
      </c>
      <c r="Y15" s="15">
        <v>164</v>
      </c>
      <c r="Z15" s="15"/>
      <c r="AA15" s="15">
        <f>158+6</f>
        <v>164</v>
      </c>
      <c r="AB15" s="15">
        <v>163</v>
      </c>
      <c r="AC15" s="15">
        <v>166</v>
      </c>
      <c r="AD15" s="15">
        <v>166</v>
      </c>
      <c r="AE15" s="15"/>
      <c r="AF15" s="15">
        <v>170</v>
      </c>
      <c r="AG15" s="12">
        <v>171</v>
      </c>
      <c r="AH15" s="12">
        <v>171</v>
      </c>
      <c r="AI15" s="12">
        <v>174</v>
      </c>
      <c r="AJ15" s="15"/>
      <c r="AK15" s="12">
        <v>167</v>
      </c>
      <c r="AL15" s="12">
        <v>164</v>
      </c>
      <c r="AM15" s="12">
        <v>167</v>
      </c>
      <c r="AN15" s="12">
        <v>169</v>
      </c>
      <c r="AO15" s="12"/>
      <c r="AP15" s="15"/>
    </row>
    <row r="16" spans="1:42" x14ac:dyDescent="0.25">
      <c r="A16" s="16" t="s">
        <v>18</v>
      </c>
      <c r="B16" s="13" t="s">
        <v>41</v>
      </c>
      <c r="C16" s="3">
        <v>4800677</v>
      </c>
      <c r="D16" s="3"/>
      <c r="E16" s="15">
        <v>205</v>
      </c>
      <c r="F16" s="44"/>
      <c r="G16" s="15">
        <v>206</v>
      </c>
      <c r="H16" s="15">
        <v>205</v>
      </c>
      <c r="I16" s="15">
        <v>206</v>
      </c>
      <c r="J16" s="15">
        <v>207</v>
      </c>
      <c r="K16" s="44"/>
      <c r="L16" s="15">
        <v>206</v>
      </c>
      <c r="M16" s="15">
        <v>202</v>
      </c>
      <c r="N16" s="15">
        <v>201</v>
      </c>
      <c r="O16" s="15">
        <v>225</v>
      </c>
      <c r="P16" s="44"/>
      <c r="Q16" s="15">
        <v>225</v>
      </c>
      <c r="R16" s="15">
        <v>225</v>
      </c>
      <c r="S16" s="15">
        <v>225</v>
      </c>
      <c r="T16" s="15">
        <v>225</v>
      </c>
      <c r="U16" s="44"/>
      <c r="V16" s="15">
        <v>223</v>
      </c>
      <c r="W16" s="15">
        <v>212</v>
      </c>
      <c r="X16" s="15">
        <v>215</v>
      </c>
      <c r="Y16" s="15">
        <v>224</v>
      </c>
      <c r="Z16" s="15"/>
      <c r="AA16" s="15">
        <f>209+15</f>
        <v>224</v>
      </c>
      <c r="AB16" s="15">
        <v>228</v>
      </c>
      <c r="AC16" s="15">
        <v>229</v>
      </c>
      <c r="AD16" s="15">
        <v>235</v>
      </c>
      <c r="AE16" s="15"/>
      <c r="AF16" s="15">
        <v>228</v>
      </c>
      <c r="AG16" s="12">
        <v>220</v>
      </c>
      <c r="AH16" s="12">
        <v>226</v>
      </c>
      <c r="AI16" s="12">
        <v>226</v>
      </c>
      <c r="AJ16" s="15"/>
      <c r="AK16" s="12">
        <v>220</v>
      </c>
      <c r="AL16" s="12">
        <v>230</v>
      </c>
      <c r="AM16" s="12">
        <v>251</v>
      </c>
      <c r="AN16" s="12">
        <v>244</v>
      </c>
      <c r="AO16" s="12"/>
      <c r="AP16" s="15"/>
    </row>
    <row r="17" spans="1:42" ht="28.55" x14ac:dyDescent="0.25">
      <c r="A17" s="13" t="s">
        <v>122</v>
      </c>
      <c r="B17" s="13" t="s">
        <v>41</v>
      </c>
      <c r="C17" s="3">
        <v>4801646</v>
      </c>
      <c r="D17" s="3"/>
      <c r="E17" s="15">
        <v>0</v>
      </c>
      <c r="F17" s="44"/>
      <c r="G17" s="15">
        <v>0</v>
      </c>
      <c r="H17" s="15">
        <v>0</v>
      </c>
      <c r="I17" s="15">
        <v>3</v>
      </c>
      <c r="J17" s="15">
        <v>4</v>
      </c>
      <c r="K17" s="44"/>
      <c r="L17" s="15">
        <v>117</v>
      </c>
      <c r="M17" s="15">
        <v>110</v>
      </c>
      <c r="N17" s="15">
        <v>105</v>
      </c>
      <c r="O17" s="15">
        <v>115</v>
      </c>
      <c r="P17" s="44"/>
      <c r="Q17" s="15">
        <v>135</v>
      </c>
      <c r="R17" s="15">
        <v>138</v>
      </c>
      <c r="S17" s="15">
        <v>140</v>
      </c>
      <c r="T17" s="15">
        <v>141</v>
      </c>
      <c r="U17" s="44"/>
      <c r="V17" s="15">
        <v>133</v>
      </c>
      <c r="W17" s="15">
        <v>136</v>
      </c>
      <c r="X17" s="15">
        <v>129</v>
      </c>
      <c r="Y17" s="15">
        <v>131</v>
      </c>
      <c r="Z17" s="15"/>
      <c r="AA17" s="15">
        <f>137+15</f>
        <v>152</v>
      </c>
      <c r="AB17" s="15">
        <v>160</v>
      </c>
      <c r="AC17" s="15">
        <v>170</v>
      </c>
      <c r="AD17" s="15">
        <v>194</v>
      </c>
      <c r="AE17" s="15"/>
      <c r="AF17" s="15">
        <v>227</v>
      </c>
      <c r="AG17" s="12">
        <v>236</v>
      </c>
      <c r="AH17" s="12">
        <v>216</v>
      </c>
      <c r="AI17" s="12">
        <v>238</v>
      </c>
      <c r="AJ17" s="15"/>
      <c r="AK17" s="12">
        <v>251</v>
      </c>
      <c r="AL17" s="12">
        <v>265</v>
      </c>
      <c r="AM17" s="12">
        <v>296</v>
      </c>
      <c r="AN17" s="12">
        <v>302</v>
      </c>
      <c r="AO17" s="12"/>
      <c r="AP17" s="15"/>
    </row>
    <row r="18" spans="1:42" x14ac:dyDescent="0.25">
      <c r="A18" s="16" t="s">
        <v>20</v>
      </c>
      <c r="B18" s="13" t="s">
        <v>70</v>
      </c>
      <c r="C18" s="3">
        <v>4800086</v>
      </c>
      <c r="D18" s="3"/>
      <c r="E18" s="15">
        <v>217</v>
      </c>
      <c r="F18" s="44"/>
      <c r="G18" s="15">
        <v>219</v>
      </c>
      <c r="H18" s="15">
        <v>222</v>
      </c>
      <c r="I18" s="15">
        <v>229</v>
      </c>
      <c r="J18" s="15">
        <v>242</v>
      </c>
      <c r="K18" s="44"/>
      <c r="L18" s="15">
        <v>242</v>
      </c>
      <c r="M18" s="15">
        <v>266</v>
      </c>
      <c r="N18" s="15">
        <v>242</v>
      </c>
      <c r="O18" s="15">
        <v>244</v>
      </c>
      <c r="P18" s="44"/>
      <c r="Q18" s="15">
        <v>245</v>
      </c>
      <c r="R18" s="15">
        <v>247</v>
      </c>
      <c r="S18" s="15">
        <v>252</v>
      </c>
      <c r="T18" s="15">
        <v>255</v>
      </c>
      <c r="U18" s="44"/>
      <c r="V18" s="15">
        <v>263</v>
      </c>
      <c r="W18" s="15">
        <v>271</v>
      </c>
      <c r="X18" s="15">
        <v>271</v>
      </c>
      <c r="Y18" s="15">
        <v>283</v>
      </c>
      <c r="Z18" s="15"/>
      <c r="AA18" s="15">
        <f>267+22+5</f>
        <v>294</v>
      </c>
      <c r="AB18" s="15">
        <v>296</v>
      </c>
      <c r="AC18" s="15">
        <v>286</v>
      </c>
      <c r="AD18" s="15">
        <v>278</v>
      </c>
      <c r="AE18" s="15"/>
      <c r="AF18" s="15">
        <v>279</v>
      </c>
      <c r="AG18" s="12">
        <v>283</v>
      </c>
      <c r="AH18" s="12">
        <v>289</v>
      </c>
      <c r="AI18" s="12">
        <v>286</v>
      </c>
      <c r="AJ18" s="15"/>
      <c r="AK18" s="12">
        <v>282</v>
      </c>
      <c r="AL18" s="12">
        <v>287</v>
      </c>
      <c r="AM18" s="12">
        <v>293</v>
      </c>
      <c r="AN18" s="12">
        <v>289</v>
      </c>
      <c r="AO18" s="12"/>
      <c r="AP18" s="15"/>
    </row>
    <row r="19" spans="1:42" hidden="1" x14ac:dyDescent="0.25">
      <c r="A19" s="16" t="s">
        <v>21</v>
      </c>
      <c r="B19" s="41" t="s">
        <v>48</v>
      </c>
      <c r="C19" s="12">
        <v>4801757</v>
      </c>
      <c r="D19" s="12"/>
      <c r="E19" s="12">
        <v>0</v>
      </c>
      <c r="F19" s="12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>
        <v>0</v>
      </c>
      <c r="N19" s="12">
        <v>0</v>
      </c>
      <c r="O19" s="12">
        <v>0</v>
      </c>
      <c r="P19" s="12"/>
      <c r="Q19" s="12">
        <v>0</v>
      </c>
      <c r="R19" s="12">
        <v>0</v>
      </c>
      <c r="S19" s="12">
        <v>0</v>
      </c>
      <c r="T19" s="12">
        <v>0</v>
      </c>
      <c r="U19" s="12"/>
      <c r="V19" s="12">
        <v>0</v>
      </c>
      <c r="W19" s="12">
        <v>0</v>
      </c>
      <c r="X19" s="12">
        <v>0</v>
      </c>
      <c r="Y19" s="12">
        <v>4</v>
      </c>
      <c r="Z19" s="12"/>
      <c r="AA19" s="12">
        <v>4</v>
      </c>
      <c r="AB19" s="12">
        <v>2</v>
      </c>
      <c r="AC19" s="12">
        <v>9</v>
      </c>
      <c r="AD19" s="12">
        <v>4</v>
      </c>
      <c r="AE19" s="12"/>
      <c r="AF19" s="12">
        <v>3</v>
      </c>
      <c r="AG19" s="12">
        <v>12</v>
      </c>
      <c r="AH19" s="12">
        <v>4</v>
      </c>
      <c r="AI19" s="12">
        <v>4</v>
      </c>
      <c r="AJ19" s="12"/>
      <c r="AK19" s="12">
        <v>0</v>
      </c>
      <c r="AL19" s="12">
        <v>0</v>
      </c>
      <c r="AM19" s="12">
        <v>0</v>
      </c>
      <c r="AN19" s="12">
        <v>0</v>
      </c>
      <c r="AO19" s="12"/>
      <c r="AP19" s="15"/>
    </row>
    <row r="20" spans="1:42" ht="9.6999999999999993" customHeight="1" x14ac:dyDescent="0.25">
      <c r="A20" s="16"/>
      <c r="B20" s="4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5"/>
    </row>
    <row r="21" spans="1:42" x14ac:dyDescent="0.25">
      <c r="A21" s="2"/>
      <c r="B21" s="2"/>
      <c r="C21" s="4" t="s">
        <v>22</v>
      </c>
      <c r="D21" s="4"/>
      <c r="E21" s="17">
        <f>SUM(E3:E19)</f>
        <v>4777</v>
      </c>
      <c r="F21" s="4"/>
      <c r="G21" s="17">
        <f>SUM(G3:G19)</f>
        <v>4782</v>
      </c>
      <c r="H21" s="17">
        <f>SUM(H3:H19)</f>
        <v>4723</v>
      </c>
      <c r="I21" s="17">
        <f>SUM(I3:I19)</f>
        <v>4822</v>
      </c>
      <c r="J21" s="17">
        <f>SUM(J3:J19)</f>
        <v>4789</v>
      </c>
      <c r="K21" s="4"/>
      <c r="L21" s="17">
        <f>SUM(L3:L19)</f>
        <v>4768</v>
      </c>
      <c r="M21" s="17">
        <f>SUM(M3:M19)</f>
        <v>4605</v>
      </c>
      <c r="N21" s="17">
        <f>SUM(N3:N19)</f>
        <v>4401</v>
      </c>
      <c r="O21" s="17">
        <f>SUM(O3:O19)</f>
        <v>4499</v>
      </c>
      <c r="P21" s="4"/>
      <c r="Q21" s="17">
        <f>SUM(Q3:Q19)</f>
        <v>4605</v>
      </c>
      <c r="R21" s="17">
        <f>SUM(R3:R19)</f>
        <v>4686</v>
      </c>
      <c r="S21" s="17">
        <f>SUM(S3:S19)</f>
        <v>4856</v>
      </c>
      <c r="T21" s="17">
        <f>SUM(T3:T19)</f>
        <v>5300</v>
      </c>
      <c r="U21" s="4"/>
      <c r="V21" s="17">
        <f>SUM(V3:V19)</f>
        <v>5354</v>
      </c>
      <c r="W21" s="17">
        <f>SUM(W3:W19)</f>
        <v>5194</v>
      </c>
      <c r="X21" s="17">
        <f>SUM(X3:X19)</f>
        <v>5532</v>
      </c>
      <c r="Y21" s="17">
        <f>SUM(Y3:Y19)</f>
        <v>5525</v>
      </c>
      <c r="Z21" s="17"/>
      <c r="AA21" s="17">
        <f>SUM(AA3:AA19)</f>
        <v>5561</v>
      </c>
      <c r="AB21" s="17">
        <f>SUM(AB3:AB19)</f>
        <v>5491</v>
      </c>
      <c r="AC21" s="17">
        <f>SUM(AC3:AC19)</f>
        <v>5561</v>
      </c>
      <c r="AD21" s="17">
        <f>SUM(AD3:AD19)</f>
        <v>5621</v>
      </c>
      <c r="AE21" s="17"/>
      <c r="AF21" s="17">
        <f>SUM(AF3:AF19)</f>
        <v>5698</v>
      </c>
      <c r="AG21" s="17">
        <v>5749</v>
      </c>
      <c r="AH21" s="17">
        <v>5642</v>
      </c>
      <c r="AI21" s="17">
        <v>5650</v>
      </c>
      <c r="AJ21" s="17"/>
      <c r="AK21" s="17">
        <v>5627</v>
      </c>
      <c r="AL21" s="17">
        <v>5399</v>
      </c>
      <c r="AM21" s="17">
        <v>5557</v>
      </c>
      <c r="AN21" s="17">
        <v>6340</v>
      </c>
      <c r="AO21" s="17"/>
      <c r="AP21" s="15"/>
    </row>
    <row r="22" spans="1:42" x14ac:dyDescent="0.25">
      <c r="A22" s="37"/>
      <c r="B22" s="37"/>
      <c r="C22" s="27" t="s">
        <v>24</v>
      </c>
      <c r="D22" s="27"/>
      <c r="E22" s="17">
        <f>SUM(E3:E14)</f>
        <v>4204</v>
      </c>
      <c r="F22" s="49"/>
      <c r="G22" s="17">
        <f>SUM(G3:G14)</f>
        <v>4208</v>
      </c>
      <c r="H22" s="17">
        <f>SUM(H3:H14)</f>
        <v>4158</v>
      </c>
      <c r="I22" s="17">
        <f>SUM(I3:I14)</f>
        <v>4250</v>
      </c>
      <c r="J22" s="17">
        <f>SUM(J3:J14)</f>
        <v>4196</v>
      </c>
      <c r="K22" s="49"/>
      <c r="L22" s="17">
        <f>SUM(L3:L14)</f>
        <v>4078</v>
      </c>
      <c r="M22" s="17">
        <f>SUM(M3:M14)</f>
        <v>3894</v>
      </c>
      <c r="N22" s="17">
        <f>SUM(N3:N14)</f>
        <v>3715</v>
      </c>
      <c r="O22" s="17">
        <f>SUM(O3:O14)</f>
        <v>3777</v>
      </c>
      <c r="P22" s="49"/>
      <c r="Q22" s="17">
        <f>SUM(Q3:Q14)</f>
        <v>3855</v>
      </c>
      <c r="R22" s="17">
        <f>SUM(R3:R14)</f>
        <v>3932</v>
      </c>
      <c r="S22" s="17">
        <f>SUM(S3:S14)</f>
        <v>4090</v>
      </c>
      <c r="T22" s="17">
        <f>SUM(T3:T14)</f>
        <v>4530</v>
      </c>
      <c r="U22" s="47"/>
      <c r="V22" s="17">
        <f>SUM(V3:V14)</f>
        <v>4578</v>
      </c>
      <c r="W22" s="17">
        <f>SUM(W3:W14)</f>
        <v>4415</v>
      </c>
      <c r="X22" s="17">
        <f>SUM(X3:X14)</f>
        <v>4752</v>
      </c>
      <c r="Y22" s="17">
        <f>SUM(Y3:Y14)</f>
        <v>4719</v>
      </c>
      <c r="Z22" s="17"/>
      <c r="AA22" s="17">
        <f>SUM(AA3:AA14)</f>
        <v>4723</v>
      </c>
      <c r="AB22" s="17">
        <f>SUM(AB3:AB14)</f>
        <v>4642</v>
      </c>
      <c r="AC22" s="17">
        <f>SUM(AC3:AC14)</f>
        <v>4701</v>
      </c>
      <c r="AD22" s="17">
        <f>SUM(AD3:AD14)</f>
        <v>4744</v>
      </c>
      <c r="AE22" s="17"/>
      <c r="AF22" s="17">
        <f>SUM(AF3:AF14)</f>
        <v>4791</v>
      </c>
      <c r="AG22" s="17">
        <v>4839</v>
      </c>
      <c r="AH22" s="17">
        <v>4739</v>
      </c>
      <c r="AI22" s="17">
        <v>4725</v>
      </c>
      <c r="AJ22" s="17"/>
      <c r="AK22" s="17">
        <v>4703</v>
      </c>
      <c r="AL22" s="17">
        <v>4447</v>
      </c>
      <c r="AM22" s="17">
        <v>4549</v>
      </c>
      <c r="AN22" s="17">
        <v>5332</v>
      </c>
      <c r="AO22" s="17"/>
      <c r="AP22" s="15"/>
    </row>
    <row r="23" spans="1:42" x14ac:dyDescent="0.25">
      <c r="A23" s="37"/>
      <c r="B23" s="37"/>
      <c r="C23" s="49"/>
      <c r="D23" s="49"/>
      <c r="E23" s="17"/>
      <c r="F23" s="49"/>
      <c r="G23" s="17"/>
      <c r="H23" s="17"/>
      <c r="I23" s="17"/>
      <c r="J23" s="17"/>
      <c r="K23" s="49"/>
      <c r="L23" s="17"/>
      <c r="M23" s="17"/>
      <c r="N23" s="17"/>
      <c r="O23" s="17"/>
      <c r="P23" s="49"/>
      <c r="Q23" s="17"/>
      <c r="R23" s="17"/>
      <c r="S23" s="17"/>
      <c r="T23" s="17"/>
      <c r="U23" s="49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5"/>
    </row>
    <row r="24" spans="1:42" x14ac:dyDescent="0.25">
      <c r="A24" s="20" t="s">
        <v>69</v>
      </c>
      <c r="B24" s="2"/>
      <c r="C24" s="3"/>
      <c r="D24" s="3"/>
      <c r="E24" s="2"/>
      <c r="F24" s="44"/>
      <c r="G24" s="2"/>
      <c r="H24" s="2"/>
      <c r="I24" s="2"/>
      <c r="J24" s="2"/>
      <c r="K24" s="44"/>
      <c r="L24" s="2"/>
      <c r="M24" s="2"/>
      <c r="N24" s="2"/>
      <c r="O24" s="2"/>
      <c r="P24" s="44"/>
      <c r="Q24" s="2"/>
      <c r="R24" s="40"/>
      <c r="S24" s="2"/>
      <c r="T24" s="2"/>
      <c r="U24" s="44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x14ac:dyDescent="0.25">
      <c r="A25" s="20" t="s">
        <v>71</v>
      </c>
      <c r="B25" s="2"/>
      <c r="C25" s="44"/>
      <c r="D25" s="44"/>
      <c r="E25" s="2"/>
      <c r="F25" s="44"/>
      <c r="G25" s="2"/>
      <c r="H25" s="2"/>
      <c r="I25" s="2"/>
      <c r="J25" s="2"/>
      <c r="K25" s="44"/>
      <c r="L25" s="2"/>
      <c r="M25" s="2"/>
      <c r="N25" s="2"/>
      <c r="O25" s="2"/>
      <c r="P25" s="44"/>
      <c r="Q25" s="2"/>
      <c r="R25" s="2"/>
      <c r="S25" s="2"/>
      <c r="T25" s="2"/>
      <c r="U25" s="44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x14ac:dyDescent="0.25">
      <c r="A26" s="20" t="s">
        <v>137</v>
      </c>
      <c r="B26" s="6"/>
      <c r="C26" s="28"/>
      <c r="D26" s="28"/>
      <c r="E26" s="6"/>
      <c r="F26" s="28"/>
      <c r="G26" s="6"/>
      <c r="H26" s="6"/>
      <c r="I26" s="6"/>
      <c r="J26" s="6"/>
      <c r="K26" s="28"/>
      <c r="L26" s="6"/>
      <c r="M26" s="6"/>
      <c r="N26" s="6"/>
      <c r="O26" s="6"/>
      <c r="P26" s="28"/>
      <c r="Q26" s="6"/>
      <c r="R26" s="6"/>
      <c r="S26" s="6"/>
      <c r="T26" s="6"/>
      <c r="U26" s="28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x14ac:dyDescent="0.25">
      <c r="A27" s="20" t="s">
        <v>136</v>
      </c>
      <c r="B27" s="6"/>
      <c r="C27" s="28"/>
      <c r="D27" s="28"/>
      <c r="E27" s="6"/>
      <c r="F27" s="28"/>
      <c r="G27" s="6"/>
      <c r="H27" s="6"/>
      <c r="I27" s="6"/>
      <c r="J27" s="6"/>
      <c r="K27" s="28"/>
      <c r="L27" s="6"/>
      <c r="M27" s="6"/>
      <c r="N27" s="6"/>
      <c r="O27" s="6"/>
      <c r="P27" s="28"/>
      <c r="Q27" s="6"/>
      <c r="R27" s="6"/>
      <c r="S27" s="6"/>
      <c r="T27" s="6"/>
      <c r="U27" s="28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x14ac:dyDescent="0.25">
      <c r="A28" s="21" t="s">
        <v>26</v>
      </c>
      <c r="B28" s="6"/>
      <c r="C28" s="28"/>
      <c r="D28" s="28"/>
      <c r="E28" s="6"/>
      <c r="F28" s="28"/>
      <c r="G28" s="6"/>
      <c r="H28" s="6"/>
      <c r="I28" s="6"/>
      <c r="J28" s="6"/>
      <c r="K28" s="28"/>
      <c r="L28" s="6"/>
      <c r="M28" s="6"/>
      <c r="N28" s="6"/>
      <c r="O28" s="6"/>
      <c r="P28" s="28"/>
      <c r="Q28" s="6"/>
      <c r="R28" s="6"/>
      <c r="S28" s="6"/>
      <c r="T28" s="6"/>
      <c r="U28" s="28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x14ac:dyDescent="0.25">
      <c r="A29" s="6"/>
      <c r="B29" s="6"/>
      <c r="C29" s="28"/>
      <c r="D29" s="28"/>
      <c r="E29" s="6"/>
      <c r="F29" s="28"/>
      <c r="G29" s="6"/>
      <c r="H29" s="6"/>
      <c r="I29" s="6"/>
      <c r="J29" s="6"/>
      <c r="K29" s="28"/>
      <c r="L29" s="6"/>
      <c r="M29" s="6"/>
      <c r="N29" s="6"/>
      <c r="O29" s="6"/>
      <c r="P29" s="28"/>
      <c r="Q29" s="6"/>
      <c r="R29" s="6"/>
      <c r="S29" s="6"/>
      <c r="T29" s="6"/>
      <c r="U29" s="28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25">
      <c r="B30" s="6"/>
      <c r="C30" s="28"/>
      <c r="D30" s="28"/>
      <c r="E30" s="6"/>
      <c r="F30" s="28"/>
      <c r="G30" s="6"/>
      <c r="H30" s="6"/>
      <c r="I30" s="6"/>
      <c r="J30" s="6"/>
      <c r="K30" s="28"/>
      <c r="L30" s="6"/>
      <c r="M30" s="6"/>
      <c r="N30" s="6"/>
      <c r="O30" s="6"/>
      <c r="P30" s="28"/>
      <c r="Q30" s="6"/>
      <c r="R30" s="6"/>
      <c r="S30" s="6"/>
      <c r="T30" s="6"/>
      <c r="U30" s="28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25">
      <c r="B31" s="6"/>
      <c r="C31" s="28"/>
      <c r="D31" s="28"/>
      <c r="E31" s="6"/>
      <c r="F31" s="28"/>
      <c r="G31" s="6"/>
      <c r="H31" s="6"/>
      <c r="I31" s="6"/>
      <c r="J31" s="6"/>
      <c r="K31" s="28"/>
      <c r="L31" s="6"/>
      <c r="M31" s="6"/>
      <c r="N31" s="6"/>
      <c r="O31" s="6"/>
      <c r="P31" s="28"/>
      <c r="Q31" s="6"/>
      <c r="R31" s="6"/>
      <c r="S31" s="6"/>
      <c r="T31" s="6"/>
      <c r="U31" s="28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x14ac:dyDescent="0.25">
      <c r="A32" s="6"/>
      <c r="B32" s="6"/>
      <c r="C32" s="28"/>
      <c r="D32" s="28"/>
      <c r="E32" s="6"/>
      <c r="F32" s="28"/>
      <c r="G32" s="6"/>
      <c r="H32" s="6"/>
      <c r="I32" s="6"/>
      <c r="J32" s="6"/>
      <c r="K32" s="28"/>
      <c r="L32" s="6"/>
      <c r="M32" s="6"/>
      <c r="N32" s="6"/>
      <c r="O32" s="6"/>
      <c r="P32" s="28"/>
      <c r="Q32" s="6"/>
      <c r="R32" s="6"/>
      <c r="S32" s="6"/>
      <c r="T32" s="6"/>
      <c r="U32" s="28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x14ac:dyDescent="0.25">
      <c r="A33" s="6"/>
      <c r="B33" s="6"/>
      <c r="C33" s="28"/>
      <c r="D33" s="28"/>
      <c r="E33" s="6"/>
      <c r="F33" s="28"/>
      <c r="G33" s="6"/>
      <c r="H33" s="6"/>
      <c r="I33" s="6"/>
      <c r="J33" s="6"/>
      <c r="K33" s="28"/>
      <c r="L33" s="6"/>
      <c r="M33" s="6"/>
      <c r="N33" s="6"/>
      <c r="O33" s="6"/>
      <c r="P33" s="28"/>
      <c r="Q33" s="6"/>
      <c r="R33" s="6"/>
      <c r="S33" s="6"/>
      <c r="T33" s="6"/>
      <c r="U33" s="28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x14ac:dyDescent="0.25">
      <c r="A34" s="6"/>
      <c r="B34" s="6"/>
      <c r="C34" s="28"/>
      <c r="D34" s="28"/>
      <c r="E34" s="6"/>
      <c r="F34" s="28"/>
      <c r="G34" s="6"/>
      <c r="H34" s="6"/>
      <c r="I34" s="6"/>
      <c r="J34" s="6"/>
      <c r="K34" s="28"/>
      <c r="L34" s="6"/>
      <c r="M34" s="6"/>
      <c r="N34" s="6"/>
      <c r="O34" s="6"/>
      <c r="P34" s="28"/>
      <c r="Q34" s="6"/>
      <c r="R34" s="6"/>
      <c r="S34" s="6"/>
      <c r="T34" s="6"/>
      <c r="U34" s="28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x14ac:dyDescent="0.25">
      <c r="A35" s="6"/>
      <c r="B35" s="6"/>
      <c r="C35" s="28"/>
      <c r="D35" s="28"/>
      <c r="E35" s="6"/>
      <c r="F35" s="28"/>
      <c r="G35" s="6"/>
      <c r="H35" s="6"/>
      <c r="I35" s="6"/>
      <c r="J35" s="6"/>
      <c r="K35" s="28"/>
      <c r="L35" s="6"/>
      <c r="M35" s="6"/>
      <c r="N35" s="6"/>
      <c r="O35" s="6"/>
      <c r="P35" s="28"/>
      <c r="Q35" s="6"/>
      <c r="R35" s="6"/>
      <c r="S35" s="6"/>
      <c r="T35" s="6"/>
      <c r="U35" s="28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x14ac:dyDescent="0.25">
      <c r="A36" s="6"/>
      <c r="B36" s="6"/>
      <c r="C36" s="28"/>
      <c r="D36" s="28"/>
      <c r="E36" s="6"/>
      <c r="F36" s="28"/>
      <c r="G36" s="6"/>
      <c r="H36" s="6"/>
      <c r="I36" s="6"/>
      <c r="J36" s="6"/>
      <c r="K36" s="28"/>
      <c r="L36" s="6"/>
      <c r="M36" s="6"/>
      <c r="N36" s="6"/>
      <c r="O36" s="6"/>
      <c r="P36" s="28"/>
      <c r="Q36" s="6"/>
      <c r="R36" s="6"/>
      <c r="S36" s="6"/>
      <c r="T36" s="6"/>
      <c r="U36" s="28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x14ac:dyDescent="0.25">
      <c r="A37" s="6"/>
      <c r="B37" s="6"/>
      <c r="C37" s="28"/>
      <c r="D37" s="28"/>
      <c r="E37" s="6"/>
      <c r="F37" s="28"/>
      <c r="G37" s="6"/>
      <c r="H37" s="6"/>
      <c r="I37" s="6"/>
      <c r="J37" s="6"/>
      <c r="K37" s="28"/>
      <c r="L37" s="6"/>
      <c r="M37" s="6"/>
      <c r="N37" s="6"/>
      <c r="O37" s="6"/>
      <c r="P37" s="28"/>
      <c r="Q37" s="6"/>
      <c r="R37" s="6"/>
      <c r="S37" s="6"/>
      <c r="T37" s="6"/>
      <c r="U37" s="28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x14ac:dyDescent="0.25">
      <c r="A38" s="6"/>
      <c r="B38" s="6"/>
      <c r="C38" s="28"/>
      <c r="D38" s="28"/>
      <c r="E38" s="6"/>
      <c r="F38" s="28"/>
      <c r="G38" s="6"/>
      <c r="H38" s="6"/>
      <c r="I38" s="6"/>
      <c r="J38" s="6"/>
      <c r="K38" s="28"/>
      <c r="L38" s="6"/>
      <c r="M38" s="6"/>
      <c r="N38" s="6"/>
      <c r="O38" s="6"/>
      <c r="P38" s="28"/>
      <c r="Q38" s="6"/>
      <c r="R38" s="6"/>
      <c r="S38" s="6"/>
      <c r="T38" s="6"/>
      <c r="U38" s="28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x14ac:dyDescent="0.25">
      <c r="A39" s="6"/>
      <c r="B39" s="6"/>
      <c r="C39" s="28"/>
      <c r="D39" s="28"/>
      <c r="E39" s="6"/>
      <c r="F39" s="28"/>
      <c r="G39" s="6"/>
      <c r="H39" s="6"/>
      <c r="I39" s="6"/>
      <c r="J39" s="6"/>
      <c r="K39" s="28"/>
      <c r="L39" s="6"/>
      <c r="M39" s="6"/>
      <c r="N39" s="6"/>
      <c r="O39" s="6"/>
      <c r="P39" s="28"/>
      <c r="Q39" s="6"/>
      <c r="R39" s="6"/>
      <c r="S39" s="6"/>
      <c r="T39" s="6"/>
      <c r="U39" s="28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x14ac:dyDescent="0.25">
      <c r="A40" s="6"/>
      <c r="B40" s="6"/>
      <c r="C40" s="28"/>
      <c r="D40" s="28"/>
      <c r="E40" s="6"/>
      <c r="F40" s="28"/>
      <c r="G40" s="6"/>
      <c r="H40" s="6"/>
      <c r="I40" s="6"/>
      <c r="J40" s="6"/>
      <c r="K40" s="28"/>
      <c r="L40" s="6"/>
      <c r="M40" s="6"/>
      <c r="N40" s="6"/>
      <c r="O40" s="6"/>
      <c r="P40" s="28"/>
      <c r="Q40" s="6"/>
      <c r="R40" s="6"/>
      <c r="S40" s="6"/>
      <c r="T40" s="6"/>
      <c r="U40" s="28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x14ac:dyDescent="0.25">
      <c r="A41" s="6"/>
      <c r="B41" s="6"/>
      <c r="C41" s="28"/>
      <c r="D41" s="28"/>
      <c r="E41" s="6"/>
      <c r="F41" s="28"/>
      <c r="G41" s="6"/>
      <c r="H41" s="6"/>
      <c r="I41" s="6"/>
      <c r="J41" s="6"/>
      <c r="K41" s="28"/>
      <c r="L41" s="6"/>
      <c r="M41" s="6"/>
      <c r="N41" s="6"/>
      <c r="O41" s="6"/>
      <c r="P41" s="28"/>
      <c r="Q41" s="6"/>
      <c r="R41" s="6"/>
      <c r="S41" s="6"/>
      <c r="T41" s="6"/>
      <c r="U41" s="28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x14ac:dyDescent="0.25">
      <c r="A42" s="6"/>
      <c r="B42" s="6"/>
      <c r="C42" s="28"/>
      <c r="D42" s="28"/>
      <c r="E42" s="6"/>
      <c r="F42" s="28"/>
      <c r="G42" s="6"/>
      <c r="H42" s="6"/>
      <c r="I42" s="6"/>
      <c r="J42" s="6"/>
      <c r="K42" s="28"/>
      <c r="L42" s="6"/>
      <c r="M42" s="6"/>
      <c r="N42" s="6"/>
      <c r="O42" s="6"/>
      <c r="P42" s="28"/>
      <c r="Q42" s="6"/>
      <c r="R42" s="6"/>
      <c r="S42" s="6"/>
      <c r="T42" s="6"/>
      <c r="U42" s="28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x14ac:dyDescent="0.25">
      <c r="A43" s="6"/>
      <c r="B43" s="6"/>
      <c r="C43" s="28"/>
      <c r="D43" s="28"/>
      <c r="E43" s="6"/>
      <c r="F43" s="28"/>
      <c r="G43" s="6"/>
      <c r="H43" s="6"/>
      <c r="I43" s="6"/>
      <c r="J43" s="6"/>
      <c r="K43" s="28"/>
      <c r="L43" s="6"/>
      <c r="M43" s="6"/>
      <c r="N43" s="6"/>
      <c r="O43" s="6"/>
      <c r="P43" s="28"/>
      <c r="Q43" s="6"/>
      <c r="R43" s="6"/>
      <c r="S43" s="6"/>
      <c r="T43" s="6"/>
      <c r="U43" s="28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x14ac:dyDescent="0.25">
      <c r="A44" s="6"/>
      <c r="B44" s="6"/>
      <c r="C44" s="28"/>
      <c r="D44" s="28"/>
      <c r="E44" s="6"/>
      <c r="F44" s="28"/>
      <c r="G44" s="6"/>
      <c r="H44" s="6"/>
      <c r="I44" s="6"/>
      <c r="J44" s="6"/>
      <c r="K44" s="28"/>
      <c r="L44" s="6"/>
      <c r="M44" s="6"/>
      <c r="N44" s="6"/>
      <c r="O44" s="6"/>
      <c r="P44" s="28"/>
      <c r="Q44" s="6"/>
      <c r="R44" s="6"/>
      <c r="S44" s="6"/>
      <c r="T44" s="6"/>
      <c r="U44" s="28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x14ac:dyDescent="0.25">
      <c r="A45" s="6"/>
      <c r="B45" s="6"/>
      <c r="C45" s="28"/>
      <c r="D45" s="28"/>
      <c r="E45" s="6"/>
      <c r="F45" s="28"/>
      <c r="G45" s="6"/>
      <c r="H45" s="6"/>
      <c r="I45" s="6"/>
      <c r="J45" s="6"/>
      <c r="K45" s="28"/>
      <c r="L45" s="6"/>
      <c r="M45" s="6"/>
      <c r="N45" s="6"/>
      <c r="O45" s="6"/>
      <c r="P45" s="28"/>
      <c r="Q45" s="6"/>
      <c r="R45" s="6"/>
      <c r="S45" s="6"/>
      <c r="T45" s="6"/>
      <c r="U45" s="28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x14ac:dyDescent="0.25">
      <c r="A46" s="6"/>
      <c r="B46" s="6"/>
      <c r="C46" s="28"/>
      <c r="D46" s="28"/>
      <c r="E46" s="6"/>
      <c r="F46" s="28"/>
      <c r="G46" s="6"/>
      <c r="H46" s="6"/>
      <c r="I46" s="6"/>
      <c r="J46" s="6"/>
      <c r="K46" s="28"/>
      <c r="L46" s="6"/>
      <c r="M46" s="6"/>
      <c r="N46" s="6"/>
      <c r="O46" s="6"/>
      <c r="P46" s="28"/>
      <c r="Q46" s="6"/>
      <c r="R46" s="6"/>
      <c r="S46" s="6"/>
      <c r="T46" s="6"/>
      <c r="U46" s="28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x14ac:dyDescent="0.25">
      <c r="A47" s="6"/>
      <c r="B47" s="6"/>
      <c r="C47" s="28"/>
      <c r="D47" s="28"/>
      <c r="E47" s="6"/>
      <c r="F47" s="28"/>
      <c r="G47" s="6"/>
      <c r="H47" s="6"/>
      <c r="I47" s="6"/>
      <c r="J47" s="6"/>
      <c r="K47" s="28"/>
      <c r="L47" s="6"/>
      <c r="M47" s="6"/>
      <c r="N47" s="6"/>
      <c r="O47" s="6"/>
      <c r="P47" s="28"/>
      <c r="Q47" s="6"/>
      <c r="R47" s="6"/>
      <c r="S47" s="6"/>
      <c r="T47" s="6"/>
      <c r="U47" s="28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x14ac:dyDescent="0.25">
      <c r="A48" s="6"/>
      <c r="B48" s="6"/>
      <c r="C48" s="28"/>
      <c r="D48" s="28"/>
      <c r="E48" s="6"/>
      <c r="F48" s="28"/>
      <c r="G48" s="6"/>
      <c r="H48" s="6"/>
      <c r="I48" s="6"/>
      <c r="J48" s="6"/>
      <c r="K48" s="28"/>
      <c r="L48" s="6"/>
      <c r="M48" s="6"/>
      <c r="N48" s="6"/>
      <c r="O48" s="6"/>
      <c r="P48" s="28"/>
      <c r="Q48" s="6"/>
      <c r="R48" s="6"/>
      <c r="S48" s="6"/>
      <c r="T48" s="6"/>
      <c r="U48" s="28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x14ac:dyDescent="0.25">
      <c r="A49" s="6"/>
      <c r="B49" s="6"/>
      <c r="C49" s="28"/>
      <c r="D49" s="28"/>
      <c r="E49" s="6"/>
      <c r="F49" s="28"/>
      <c r="G49" s="6"/>
      <c r="H49" s="6"/>
      <c r="I49" s="6"/>
      <c r="J49" s="6"/>
      <c r="K49" s="28"/>
      <c r="L49" s="6"/>
      <c r="M49" s="6"/>
      <c r="N49" s="6"/>
      <c r="O49" s="6"/>
      <c r="P49" s="28"/>
      <c r="Q49" s="6"/>
      <c r="R49" s="6"/>
      <c r="S49" s="6"/>
      <c r="T49" s="6"/>
      <c r="U49" s="28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Qtrly Production</vt:lpstr>
      <vt:lpstr>Qtrly Employment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Kehoe, Kelsey</dc:creator>
  <cp:lastModifiedBy>Kehoe, Kelsey</cp:lastModifiedBy>
  <dcterms:created xsi:type="dcterms:W3CDTF">2018-04-23T20:31:01Z</dcterms:created>
  <dcterms:modified xsi:type="dcterms:W3CDTF">2023-05-12T15:51:20Z</dcterms:modified>
</cp:coreProperties>
</file>